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mc:AlternateContent xmlns:mc="http://schemas.openxmlformats.org/markup-compatibility/2006">
    <mc:Choice Requires="x15">
      <x15ac:absPath xmlns:x15ac="http://schemas.microsoft.com/office/spreadsheetml/2010/11/ac" url="J:\_SOLVENCIA\COREP\INFORMES ANUALES\2018\IRP\201809_Septiembre\4 - Publicado web\"/>
    </mc:Choice>
  </mc:AlternateContent>
  <bookViews>
    <workbookView xWindow="0" yWindow="0" windowWidth="20520" windowHeight="9465" tabRatio="882"/>
  </bookViews>
  <sheets>
    <sheet name="Portada" sheetId="76" r:id="rId1"/>
    <sheet name="Indice" sheetId="17" r:id="rId2"/>
    <sheet name="Tabla 1 LCR" sheetId="72" r:id="rId3"/>
    <sheet name="Tabla 2 LCR" sheetId="73" r:id="rId4"/>
    <sheet name="Tabla 3 LCR " sheetId="74" r:id="rId5"/>
    <sheet name="Tabla 4 " sheetId="50" r:id="rId6"/>
    <sheet name="Tabla 5" sheetId="51" r:id="rId7"/>
    <sheet name="Tabla 6" sheetId="52" r:id="rId8"/>
    <sheet name="Tabla 7" sheetId="53" r:id="rId9"/>
    <sheet name="Tabla 8.OV1" sheetId="13" r:id="rId10"/>
    <sheet name="Tabla 9. CR8" sheetId="35" r:id="rId11"/>
    <sheet name="Tabla 10. MR2-B" sheetId="26" r:id="rId12"/>
    <sheet name="Tabla 11. LRSum" sheetId="55" r:id="rId13"/>
    <sheet name="Tabla 12. LRSpl" sheetId="54" r:id="rId14"/>
    <sheet name="Tabla 13. LRCom" sheetId="45" r:id="rId15"/>
  </sheets>
  <definedNames>
    <definedName name="_Toc503517049" localSheetId="11">'Tabla 10. MR2-B'!$C$2</definedName>
    <definedName name="_xlnm.Print_Area" localSheetId="1">Indice!$B$1:$F$18</definedName>
    <definedName name="_xlnm.Print_Area" localSheetId="0">Portada!$A$1:$I$34</definedName>
    <definedName name="_xlnm.Print_Area" localSheetId="2">'Tabla 1 LCR'!$C$1:$G$6</definedName>
    <definedName name="_xlnm.Print_Area" localSheetId="11">'Tabla 10. MR2-B'!$C$1:$J$12</definedName>
    <definedName name="_xlnm.Print_Area" localSheetId="12">'Tabla 11. LRSum'!$C$2:$H$15</definedName>
    <definedName name="_xlnm.Print_Area" localSheetId="13">'Tabla 12. LRSpl'!$C$2:$H$18</definedName>
    <definedName name="_xlnm.Print_Area" localSheetId="14">'Tabla 13. LRCom'!$C$1:$I$45</definedName>
    <definedName name="_xlnm.Print_Area" localSheetId="3">'Tabla 2 LCR'!$C$1:$K$18</definedName>
    <definedName name="_xlnm.Print_Area" localSheetId="4">'Tabla 3 LCR '!$B$1:$K$36</definedName>
    <definedName name="_xlnm.Print_Area" localSheetId="5">'Tabla 4 '!$C$1:$H$37</definedName>
    <definedName name="_xlnm.Print_Area" localSheetId="6">'Tabla 5'!$C$1:$H$18</definedName>
    <definedName name="_xlnm.Print_Area" localSheetId="7">'Tabla 6'!$C$1:$H$18</definedName>
    <definedName name="_xlnm.Print_Area" localSheetId="8">'Tabla 7'!$C$2:$H$10</definedName>
    <definedName name="_xlnm.Print_Area" localSheetId="9">'Tabla 8.OV1'!$D$1:$K$28</definedName>
    <definedName name="_xlnm.Print_Area" localSheetId="10">'Tabla 9. CR8'!$C$1:$E$14</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2" i="35" l="1"/>
  <c r="D12" i="35"/>
  <c r="K27" i="13" l="1"/>
  <c r="J27" i="13"/>
  <c r="I27" i="13"/>
  <c r="K26" i="13"/>
  <c r="J26" i="13"/>
  <c r="I26" i="13"/>
  <c r="K25" i="13"/>
  <c r="J25" i="13"/>
  <c r="I25" i="13"/>
  <c r="K24" i="13"/>
  <c r="J24" i="13"/>
  <c r="I24" i="13"/>
  <c r="K23" i="13"/>
  <c r="J23" i="13"/>
  <c r="I23" i="13"/>
  <c r="K22" i="13"/>
  <c r="J22" i="13"/>
  <c r="I22" i="13"/>
  <c r="K21" i="13"/>
  <c r="J21" i="13"/>
  <c r="I21" i="13"/>
  <c r="K20" i="13"/>
  <c r="J20" i="13"/>
  <c r="I20" i="13"/>
  <c r="K19" i="13"/>
  <c r="J19" i="13"/>
  <c r="I19" i="13"/>
  <c r="K18" i="13"/>
  <c r="J18" i="13"/>
  <c r="I18" i="13"/>
  <c r="K17" i="13"/>
  <c r="J17" i="13"/>
  <c r="I17" i="13"/>
  <c r="K16" i="13"/>
  <c r="J16" i="13"/>
  <c r="I16" i="13"/>
  <c r="K15" i="13"/>
  <c r="J15" i="13"/>
  <c r="I15" i="13"/>
  <c r="K14" i="13"/>
  <c r="J14" i="13"/>
  <c r="I14" i="13"/>
  <c r="K13" i="13"/>
  <c r="J13" i="13"/>
  <c r="I13" i="13"/>
  <c r="K12" i="13"/>
  <c r="J12" i="13"/>
  <c r="I12" i="13"/>
  <c r="K11" i="13"/>
  <c r="J11" i="13"/>
  <c r="I11" i="13"/>
  <c r="K10" i="13"/>
  <c r="J10" i="13"/>
  <c r="I10" i="13"/>
  <c r="K9" i="13"/>
  <c r="J9" i="13"/>
  <c r="I9" i="13"/>
  <c r="K8" i="13"/>
  <c r="J8" i="13"/>
  <c r="I8" i="13"/>
  <c r="K7" i="13"/>
  <c r="J7" i="13"/>
  <c r="I7" i="13"/>
  <c r="K6" i="13"/>
  <c r="J6" i="13"/>
  <c r="I6" i="13"/>
  <c r="K5" i="13"/>
  <c r="J5" i="13"/>
  <c r="I5" i="13"/>
  <c r="F25" i="13"/>
  <c r="F24" i="13"/>
  <c r="F23" i="13"/>
  <c r="F22" i="13"/>
  <c r="F20" i="13"/>
  <c r="F18" i="13"/>
  <c r="F16" i="13"/>
  <c r="F15" i="13"/>
  <c r="F13" i="13"/>
  <c r="F12" i="13"/>
  <c r="F11" i="13"/>
  <c r="F10" i="13"/>
  <c r="F9" i="13"/>
  <c r="F8" i="13"/>
  <c r="F7" i="13"/>
  <c r="F6" i="13"/>
  <c r="F5" i="13"/>
</calcChain>
</file>

<file path=xl/sharedStrings.xml><?xml version="1.0" encoding="utf-8"?>
<sst xmlns="http://schemas.openxmlformats.org/spreadsheetml/2006/main" count="408" uniqueCount="308">
  <si>
    <t>Total</t>
  </si>
  <si>
    <t>-</t>
  </si>
  <si>
    <t>Otros</t>
  </si>
  <si>
    <t>Riesgo de contraparte</t>
  </si>
  <si>
    <t>Riesgo de liquidación</t>
  </si>
  <si>
    <t>Riesgo de mercado</t>
  </si>
  <si>
    <t>Tipo de riesgo</t>
  </si>
  <si>
    <t>Activos Ponderados por Riesgo</t>
  </si>
  <si>
    <t>Requisitos de Capital</t>
  </si>
  <si>
    <t>Riesgo de crédito (excluido riesgo de crédito de contraparte)</t>
  </si>
  <si>
    <t>Del que, por el método estándar (SA)</t>
  </si>
  <si>
    <t>Del que, Renta Variable IRB bajo el método simple o IMA</t>
  </si>
  <si>
    <t>Del que, por el método estándar</t>
  </si>
  <si>
    <t>Del que, por el método de los modelos internos (IMM)</t>
  </si>
  <si>
    <t>Del que, CVA</t>
  </si>
  <si>
    <t>Exposición de titulización en banking book</t>
  </si>
  <si>
    <t>Del cual, por el método basado en calificaciones internas (IRB)</t>
  </si>
  <si>
    <t>Del cual, por el método estándar (SA)</t>
  </si>
  <si>
    <t>Del cual, por los métodos basados en modelos internos (IMA)</t>
  </si>
  <si>
    <t>Grandes Exposiciones</t>
  </si>
  <si>
    <t>Riesgo operacional</t>
  </si>
  <si>
    <t>Del cual, por el método del indicador básico</t>
  </si>
  <si>
    <t>Del cual, por el método estándar /estándar alternativo</t>
  </si>
  <si>
    <t>Importes por debajo de los umbrales de deducción (sujeto a ponderación por riesgo del 250%)</t>
  </si>
  <si>
    <t>Ajuste mínimo (suelo)</t>
  </si>
  <si>
    <t>OV1</t>
  </si>
  <si>
    <t>ÍNDICE</t>
  </si>
  <si>
    <t>CR8</t>
  </si>
  <si>
    <t xml:space="preserve">NOMBRE TABLA </t>
  </si>
  <si>
    <t>HIPERVÍNCULO</t>
  </si>
  <si>
    <t>MR2-B</t>
  </si>
  <si>
    <t>LRCom</t>
  </si>
  <si>
    <t>LRSum</t>
  </si>
  <si>
    <t>LRSpl</t>
  </si>
  <si>
    <t>VaR</t>
  </si>
  <si>
    <t>SVaR</t>
  </si>
  <si>
    <t>IRC</t>
  </si>
  <si>
    <t>Variación de los niveles de riesgo</t>
  </si>
  <si>
    <t>Actualizaciones/variaciones en el modelo</t>
  </si>
  <si>
    <t>Metodología y política</t>
  </si>
  <si>
    <t>Adquisiciones y enajenaciones</t>
  </si>
  <si>
    <t>Variaciones del tipo de cambio</t>
  </si>
  <si>
    <t>en millones €</t>
  </si>
  <si>
    <t>Requerimientos de Capital</t>
  </si>
  <si>
    <t>Tamaño del activo</t>
  </si>
  <si>
    <t>Calidad del activo</t>
  </si>
  <si>
    <t>Actualización del modelo</t>
  </si>
  <si>
    <t>SI</t>
  </si>
  <si>
    <t xml:space="preserve">Importe pertinente </t>
  </si>
  <si>
    <t>Activos totales según los estados financieros publicados</t>
  </si>
  <si>
    <t xml:space="preserve">Ajuste por entes que se consolidan a efectos contables, pero que quedan fuera del ámbito de consolidación reglamentaria </t>
  </si>
  <si>
    <t xml:space="preserve">(Ajuste por activos fiduciarios reconocidos en el balance conforme al marco contable aplicable, pero excluidos de la medida de la exposición correspondiente a la ratio de apalancamiento con arreglo al artículo 429, apartado 13, del Reglamento (UE) n.o 575/2013) </t>
  </si>
  <si>
    <t xml:space="preserve">Ajustes por instrumentos financieros derivados </t>
  </si>
  <si>
    <t xml:space="preserve">Ajuste por operaciones de financiación de valores (SFT) </t>
  </si>
  <si>
    <t>Ajuste por partidas fuera de balance (es decir, conversión de las exposiciones fuera de balance a equivalentes crediticios)</t>
  </si>
  <si>
    <t>UE-6a</t>
  </si>
  <si>
    <t>(Ajuste por exposiciones intragrupo excluidas de la medida de la exposición total correspondiente a la ratio de apalancamiento con arreglo al artículo 429, apartado 7, del Reglamento (UE) n.o 575/2013)</t>
  </si>
  <si>
    <t>UE-6b</t>
  </si>
  <si>
    <t>(Ajuste por exposiciones excluidas de la medida de la exposición total correspondiente a la ratio de apalancamiento con arreglo al artículo 429, apartado 14, del Reglamento (UE) n.o 575/2013)</t>
  </si>
  <si>
    <t xml:space="preserve">Otros ajustes </t>
  </si>
  <si>
    <t>Medida de la exposición total correspondiente a la ratio de apalancamiento</t>
  </si>
  <si>
    <t>Exposiciones correspondientes al ratio de apalancamiento RRC</t>
  </si>
  <si>
    <t>EU-1</t>
  </si>
  <si>
    <t>Exposiciones totales dentro del balance (excluidos derivados, SFT y exposiciones excluidas), de las cuales:</t>
  </si>
  <si>
    <t>EU-2</t>
  </si>
  <si>
    <t xml:space="preserve">Exposiciones de la cartera de negociacion </t>
  </si>
  <si>
    <t>EU-3</t>
  </si>
  <si>
    <t xml:space="preserve">Exposiciones bancarias de la cuales: </t>
  </si>
  <si>
    <t>EU-4</t>
  </si>
  <si>
    <t xml:space="preserve">Bonos garantizados </t>
  </si>
  <si>
    <t>EU-5</t>
  </si>
  <si>
    <t xml:space="preserve">Exposiciones asimiladas a exposiciones frente a emisores soberanos </t>
  </si>
  <si>
    <t>EU-6</t>
  </si>
  <si>
    <t xml:space="preserve">Exposiciones frente a administraciones regionales, bancos multilaterales de desarrollo, organizaciones internacionales y entes del sector público no asimilados a exposiciones frente a emisores soberanos </t>
  </si>
  <si>
    <t>EU-7</t>
  </si>
  <si>
    <t xml:space="preserve">Entidades </t>
  </si>
  <si>
    <t>EU-8</t>
  </si>
  <si>
    <t xml:space="preserve">Garantizadas por hipotecas sobre bienes inmuebles </t>
  </si>
  <si>
    <t>EU-9</t>
  </si>
  <si>
    <t xml:space="preserve">Exposiciones minoristas </t>
  </si>
  <si>
    <t>EU-10</t>
  </si>
  <si>
    <t xml:space="preserve">Empresas </t>
  </si>
  <si>
    <t>EU-11</t>
  </si>
  <si>
    <t xml:space="preserve">Exposiciones en situación de impago </t>
  </si>
  <si>
    <t>EU-12</t>
  </si>
  <si>
    <t>Otras exposiciones (por ejemplo, renta variable, titulizaciones y otros activos que no  sean obligaciones crediticias)</t>
  </si>
  <si>
    <t xml:space="preserve">Exposiciones dentro de balance (excluidos los derivados y las SFT) </t>
  </si>
  <si>
    <t xml:space="preserve">Partidas dentro de balance (excluidos derivados, SFT y activos fiduciarios, pero incluidas garantías reales) </t>
  </si>
  <si>
    <t xml:space="preserve">(Importes de activos deducidos para determinar el capital de nivel 1) </t>
  </si>
  <si>
    <t>Exposiciones totales dentro de balance (excluidos derivados, SFT y activos fiduciarios) (suma de las líneas 1 y 2)</t>
  </si>
  <si>
    <t xml:space="preserve">Exposiciones a derivados </t>
  </si>
  <si>
    <t xml:space="preserve">Coste de reposición asociado a todas las operaciones con derivados (es decir, neto del margen de variación en efectivo admisible) </t>
  </si>
  <si>
    <t xml:space="preserve">Importe de la adición por la exposición futura potencial asociada a todas las operaciones con derivados (método de valoración a precios de mercado) </t>
  </si>
  <si>
    <t>UE-5a</t>
  </si>
  <si>
    <t>Exposición determinada según el método de la exposición original</t>
  </si>
  <si>
    <t xml:space="preserve">Garantías reales aportadas en conexión con derivados cuando se deduzcan de los activos del balance conforme al marco contable aplicable </t>
  </si>
  <si>
    <t xml:space="preserve">(Deducciones de activos pendientes de cobro por el margen de variación en efectivo aportado en operaciones con derivados) </t>
  </si>
  <si>
    <t xml:space="preserve">(Componente ECC excluido de exposiciones de negociación compensadas por el cliente) </t>
  </si>
  <si>
    <t>Importe nocional efectivo ajustado de los derivados de crédito suscritos</t>
  </si>
  <si>
    <t xml:space="preserve">(Compensaciones nocionales efectivas ajustadas y deducciones de adiciones por derivados de crédito suscritos) </t>
  </si>
  <si>
    <t xml:space="preserve">Exposiciones totales a derivados (suma de las líneas 4 a 10) </t>
  </si>
  <si>
    <t xml:space="preserve">Exposiciones por SFT </t>
  </si>
  <si>
    <t xml:space="preserve">Activos SFT brutos (sin reconocimiento de compensación), tras ajustes por operaciones contables de venta </t>
  </si>
  <si>
    <t>(Importe neto del efectivo por pagar y del efectivo por cobrar en activos SFT brutos)</t>
  </si>
  <si>
    <t>Exposición al riesgo de crédito de contraparte por activos SFT</t>
  </si>
  <si>
    <t>UE-14a</t>
  </si>
  <si>
    <t xml:space="preserve">Excepción para SFT: Exposición al riesgo de crédito de contraparte conforme al artículo 429 ter, apartado 4, y al artículo 222 del Reglamento (UE) n.o 575/2013 </t>
  </si>
  <si>
    <t xml:space="preserve">Exposiciones por operaciones como agente </t>
  </si>
  <si>
    <t>UE-15a</t>
  </si>
  <si>
    <t>(Componente ECC excluido de exposiciones por SFT compensadas por el cliente)</t>
  </si>
  <si>
    <t xml:space="preserve">Exposiciones totales por SFT (suma de las líneas 12 a 15a) </t>
  </si>
  <si>
    <t xml:space="preserve">Otras exposiciones fuera de balance </t>
  </si>
  <si>
    <t xml:space="preserve">Exposiciones fuera de balance valoradas por su importe nocional bruto </t>
  </si>
  <si>
    <t>(Ajustes por conversión a equivalentes crediticios)</t>
  </si>
  <si>
    <t xml:space="preserve">Otras exposiciones fuera de balance (suma de las líneas 17 y 18) </t>
  </si>
  <si>
    <t xml:space="preserve">Exposiciones excluidas de conformidad con el artículo 429, apartados 7 y 14, del Reglamento (UE) n.o 575/2013 (tanto dentro como fuera de balance) </t>
  </si>
  <si>
    <t>UE-19a</t>
  </si>
  <si>
    <t>(Exposiciones intragrupo [base individual] excluidas conforme al artículo 429, apartado 7, del Reglamento (UE) n.o 575/2013 [tanto dentro como fuera de balance])</t>
  </si>
  <si>
    <t>UE-19b</t>
  </si>
  <si>
    <t xml:space="preserve">(Exposiciones excluidas conforme al artículo 429, apartado 14, del Reglamento (UE) n.o 575/2013 [tanto dentro como fuera de balance]) </t>
  </si>
  <si>
    <t xml:space="preserve">Capital y medida de la exposición total </t>
  </si>
  <si>
    <t xml:space="preserve">Capital de nivel 1 </t>
  </si>
  <si>
    <t xml:space="preserve">Medida de la exposición total correspondientes a la ratio de apalancamiento (suma de las líneas 3, 11, 16, 19, EU-19a y EU-19b) </t>
  </si>
  <si>
    <t xml:space="preserve">Ratio de apalancamiento </t>
  </si>
  <si>
    <t>Ratio de apalancamiento</t>
  </si>
  <si>
    <t>Elección de las disposiciones transitorias e importe de los elementos fiduciarios dados de baja</t>
  </si>
  <si>
    <t>EU-23</t>
  </si>
  <si>
    <t xml:space="preserve">Elección de las disposiciones transitorias para la definición de la medida del capital </t>
  </si>
  <si>
    <t>EU-24</t>
  </si>
  <si>
    <t xml:space="preserve">Importe de los elementos fiduciarios dados de baja con arreglo al artículo 429, apartado 11, del Reglamento (UE) n.o 575/2013 </t>
  </si>
  <si>
    <t>Capital de Nivel 1 Ordinario</t>
  </si>
  <si>
    <t>Capital de Nivel 1 Adicional</t>
  </si>
  <si>
    <t>millones de €</t>
  </si>
  <si>
    <t>Plantilla de información sobre los fondos propios transitorios</t>
  </si>
  <si>
    <t>Capital de nivel 1 ordinario: Instrumentos y reservas</t>
  </si>
  <si>
    <t>Instrumentos de capital y las correspondientes cuentas de primas de emisión</t>
  </si>
  <si>
    <t>de los cuales: Tipo de instrumento 1</t>
  </si>
  <si>
    <t>de los cuales: Tipo de instrumento 2</t>
  </si>
  <si>
    <t>de los cuales: Tipo de instrumento 3</t>
  </si>
  <si>
    <t>Ganancias acumuladas</t>
  </si>
  <si>
    <t>Otro resultado integral acumulado (y otras reservas)</t>
  </si>
  <si>
    <t>3a</t>
  </si>
  <si>
    <t>Fondos para riesgos bancarios generales</t>
  </si>
  <si>
    <t>5a</t>
  </si>
  <si>
    <t>Participaciones minoritarias (importe admitido en el capital de nivel 1 ordinario consolidado)</t>
  </si>
  <si>
    <t>Beneficios provisionales verificados de forma independiente, netos de todo posible gasto o dividendo previsible</t>
  </si>
  <si>
    <t>Capital de nivel 1 ordinario antes de los ajustes reglamentarios</t>
  </si>
  <si>
    <t>Capital de nivel 1 ordinario: ajustes reglamentarios</t>
  </si>
  <si>
    <t>Ajustes de valor adicionales (importe negativo)</t>
  </si>
  <si>
    <t>Activos intangibles (neto de los correspondientes pasivos por impuestos) (importe negativo)</t>
  </si>
  <si>
    <t>Activos por impuestos diferidos que dependen de rendimientos futuros con exclusión de los que se deriven de diferencias temporarias (neto de los correspondientes pasivos por impuestos cuando se cumplan las condiciones establecidas en el artículo 38, apartado 3) (importe negativo)</t>
  </si>
  <si>
    <t>Reservas al valor razonable conexas a pérdidas o ganancias por coberturas de flujos de efectivo</t>
  </si>
  <si>
    <t>Importes negativos que resulten del cálculo de las pérdidas esperadas</t>
  </si>
  <si>
    <t>20a</t>
  </si>
  <si>
    <t>Importe de la exposición de los siguientes elementos, que pueden recibir una ponderación de riesgo del 1 250 %, cuando la entidad opte por la deducción</t>
  </si>
  <si>
    <t>20c</t>
  </si>
  <si>
    <t>del cual: posiciones de titulización (importe negativo)</t>
  </si>
  <si>
    <t>Los ajustes reglamentarios aplicados al capital de nivel 1 ordinario en lo que respecta a los importes sujetos al tratamiento anterior al RRC</t>
  </si>
  <si>
    <t>26a</t>
  </si>
  <si>
    <t>Los ajustes reglamentarios relativos a las pérdidas y ganancias no realizadas en virtud de los artículos 467 y 468</t>
  </si>
  <si>
    <t>26b</t>
  </si>
  <si>
    <t>Importe que ha de deducirse o añadirse al capital de nivel 1 oridnario por lo que se refiere a otros filtros y deducciones exigidos con anterioridad al RRC</t>
  </si>
  <si>
    <t>Del cual: …Activos intangibles</t>
  </si>
  <si>
    <t>Del cual: …Activos por impuestos diferidos que dependen de de rendimientos futuros</t>
  </si>
  <si>
    <t>Del cual: …Cobertura de flujos de efectivo</t>
  </si>
  <si>
    <t>Deducciones admisibles de capital de nivel 1 adicional que superen el capital de nivel 1 adicional de la entidad (importe negativo)</t>
  </si>
  <si>
    <t>Total de los ajustes reglamentarios del capital de nivel 1 ordinario</t>
  </si>
  <si>
    <t>Capital de nivel 1 ordinario</t>
  </si>
  <si>
    <t>Capital de nivel 1 adicional: instrumentos</t>
  </si>
  <si>
    <t>Capital de nivel 1 admisible incluido en el capital de nivel 1 adicional consolidado (incluidas las participaciones minoritarias no incluidas en la fila 5) emitido por filiales y en manos de terceros</t>
  </si>
  <si>
    <t>Capital de nivel 1 adicional antes de los ajustes reglamentarios</t>
  </si>
  <si>
    <t>Capital de nivel 1 adicional: ajustes reglamentarios</t>
  </si>
  <si>
    <t>41a</t>
  </si>
  <si>
    <t>Importes residuales deducidos del capital de nivel 1 adicional con respecto a la deducción del capital de nivel 1 ordinario en el curso del periodo transitorio, en virtud del artículo 472 del Reglamento (UE) 575/2013</t>
  </si>
  <si>
    <t>De los cuales: Activos inmateriales y Fondo de Comercio</t>
  </si>
  <si>
    <t>De los cuales: Pérdida esperada</t>
  </si>
  <si>
    <t>De los cuales: Exceso de deducciones de AT1</t>
  </si>
  <si>
    <t>Total de los ajustes reglamentarios del capital de nivel 1 adicional</t>
  </si>
  <si>
    <t>Capital de nivel 1 adicional</t>
  </si>
  <si>
    <t>Capital de nivel 1 (Capital de nivel 1 = capital de nivel 1 ordinario + capital de nivel 1 adicional)</t>
  </si>
  <si>
    <t>Capital de nivel 2: instrumentos y provisiones</t>
  </si>
  <si>
    <t>Instrumentos de fondos propios admisibles incluidos en el capital de nivel 2 consolidado (incluidas las participaciones minoritarias y los instrumentos de capital de nivel 1 adicional no incluidos en las filas 5 o 34) emitidos por filiales y en manos de terceros</t>
  </si>
  <si>
    <t>Ajustes por riesgo de crédito</t>
  </si>
  <si>
    <t>Capital de nivel 2 antes de los ajustes reglamentarios</t>
  </si>
  <si>
    <t>Capital de nivel 2: ajustes reglamentarios</t>
  </si>
  <si>
    <t>56a</t>
  </si>
  <si>
    <t>Importes residuales deducidos del capital de nivel 2 con respecto a la deducción del capital de nivel 1 ordinario en el curso del periodo transitorio, en virtud del artículo 472 del Reglamento (UE) 575/2013</t>
  </si>
  <si>
    <t>Total de los ajustes reglamentarios del capital de nivel 2</t>
  </si>
  <si>
    <t>Capital de nivel 2</t>
  </si>
  <si>
    <t>Capital total (Capital total = capital de nivel 1 + capital de nivel 2)</t>
  </si>
  <si>
    <t>Total activos ponderados en función del riesgo</t>
  </si>
  <si>
    <t>Millones de € y %</t>
  </si>
  <si>
    <t>Ratios y colchones de capital</t>
  </si>
  <si>
    <t>Capital de nivel 1 ordinario (en porcentaje del importe total de la exposición al riesgo)</t>
  </si>
  <si>
    <t>Capital de nivel 1 (en porcentaje del importe total de la exposición al riesgo)</t>
  </si>
  <si>
    <t>Capital total (en porcentaje del importe total de la exposición al riesgo)</t>
  </si>
  <si>
    <t>Los APRs mostrados no contemplan los activos ponderados por riesgo referidos a instrumentos de derivados, las operaciones de recompra, las operaciones de préstamo o de toma en préstamo de valores o materias primas, las operaciones con liquidación diferida y las operaciones de préstamo con reposición del margen sujetos a lo dispuesto en la parte tercera título II capítulo 6 de la CRR o sujetos a lo dispuesto en el artículo 92 apartado 3 letra f), del mismo reglamento.</t>
  </si>
  <si>
    <t>CRM</t>
  </si>
  <si>
    <t>Total APRs</t>
  </si>
  <si>
    <t>Total capital</t>
  </si>
  <si>
    <t>Activos líquidos de alta calidad (numerador)</t>
  </si>
  <si>
    <t>Salidas de efectivo netas totales (denominador)</t>
  </si>
  <si>
    <t>Ratio LCR Regulatorio</t>
  </si>
  <si>
    <t>Valor de mercado</t>
  </si>
  <si>
    <t>Importe recortado</t>
  </si>
  <si>
    <t>Nivel 1</t>
  </si>
  <si>
    <t>Caja y Bancos Centrales</t>
  </si>
  <si>
    <t>Tesoros y garantía Soberanos</t>
  </si>
  <si>
    <t>CCAA</t>
  </si>
  <si>
    <t>Nivel 1B</t>
  </si>
  <si>
    <t>CH no propias con rating AA-</t>
  </si>
  <si>
    <t>Nivel 2A</t>
  </si>
  <si>
    <t>CH no propias con rating A-</t>
  </si>
  <si>
    <t>Nivel 2B</t>
  </si>
  <si>
    <t>RMBS no propias AA-</t>
  </si>
  <si>
    <t>Corporate BBB- a A+</t>
  </si>
  <si>
    <t>Total HQLA</t>
  </si>
  <si>
    <t>Resto</t>
  </si>
  <si>
    <t>millones €</t>
  </si>
  <si>
    <t>Valor no ponderado total (promedio)</t>
  </si>
  <si>
    <t>Valor ponderado total (promedio)</t>
  </si>
  <si>
    <t>TOTAL VALOR PONDERADO</t>
  </si>
  <si>
    <t>COLCHÓN DE LIQUIDEZ</t>
  </si>
  <si>
    <t>LIQUIDITY COVERAGE RATIO (%)</t>
  </si>
  <si>
    <t xml:space="preserve">Ratio LCR Regulatorio </t>
  </si>
  <si>
    <t>Tabla 1</t>
  </si>
  <si>
    <t>Tabla 3</t>
  </si>
  <si>
    <t>Tabla 2</t>
  </si>
  <si>
    <t>Tabla 4</t>
  </si>
  <si>
    <t>Tabla 5</t>
  </si>
  <si>
    <t>Tabla 6</t>
  </si>
  <si>
    <t>Tabla 7</t>
  </si>
  <si>
    <t>Tabla 8</t>
  </si>
  <si>
    <t>Tabla 9</t>
  </si>
  <si>
    <t>Tabla 10</t>
  </si>
  <si>
    <t>Tabla 11</t>
  </si>
  <si>
    <t>Tabla 12</t>
  </si>
  <si>
    <t>Tabla 13</t>
  </si>
  <si>
    <t>INDICE</t>
  </si>
  <si>
    <t>Importe total de los requerimientos de recursos propios mínimos(OV1)</t>
  </si>
  <si>
    <t>Detalle LCR (datos medios mensuales) (EU LIQ1)</t>
  </si>
  <si>
    <t>Capital de Nivel 2, capital total, y activos ponderados por riesgo</t>
  </si>
  <si>
    <t>Ratios, colchones de capital, umbrales, límites e instrumentos sujetos a exclusión gradual</t>
  </si>
  <si>
    <t>Importe de los APRs</t>
  </si>
  <si>
    <t xml:space="preserve"> en millones €</t>
  </si>
  <si>
    <t>Incluye el resultado provisional acumulado una vez descontado todo gasto y dividendo previsible</t>
  </si>
  <si>
    <t>LRSum.Conciliación de los activos contables y las exposiciones correspondientes a la ratio de apalancamiento</t>
  </si>
  <si>
    <t xml:space="preserve"> LRSpl.Desglose de exposiciones dentro de balance</t>
  </si>
  <si>
    <t>LRCom.Cuadro divulgativo común del ratio de apalancamiento</t>
  </si>
  <si>
    <t xml:space="preserve">MR2-B.Estado de flujos de APR distribuidos por exposiciones de riesgo de mercado según el modelo IMA </t>
  </si>
  <si>
    <t>LRC.Desglose del Colchón de Activos Líquidos regulatorio</t>
  </si>
  <si>
    <t>LCR.Desglose del Colchón de Activos Líquidos regulatorio</t>
  </si>
  <si>
    <t xml:space="preserve">OV1.Presentación de los RWA </t>
  </si>
  <si>
    <t xml:space="preserve">CR8.Variaciones de capital riesgo de crédito </t>
  </si>
  <si>
    <t>MR2-B.Estado de flujos de APRs de exposiciones al riesgo de mercado según método IMA</t>
  </si>
  <si>
    <t>LRSum.Resumen de la conciliación de los activos contables y las exposiciones correspondientes al ratio de apalancamiento</t>
  </si>
  <si>
    <t>LRSpl.Desglose de exposiciones fuera de Balance (excluidos derivados, SFT y exposiciones excluidas)</t>
  </si>
  <si>
    <t>TOTAL SALIDAS NETAS DE EFECTIVO</t>
  </si>
  <si>
    <t>De los cuales: ...  filtro para pérdidas no realizadas 1</t>
  </si>
  <si>
    <t>De los cuales: ...  filtro para pérdidas no realizadas 2</t>
  </si>
  <si>
    <t>Del cual: …Pérdida esperada renta variable</t>
  </si>
  <si>
    <t>Los datos de septiembre no incluyen la emisión de 500 MM€ de bonos convertibles (COCOs) de septiembre de 2018, para cuya computabilidad no se había recibido autorización a la fecha de envío de los estados COREP.</t>
  </si>
  <si>
    <t>Capital de nivel 1 ordinario disponible para satisfacer los requisitos de colchón de capital (en porcentaje del importe de la exposición al riesgo)</t>
  </si>
  <si>
    <t>variación APRs
trimestral</t>
  </si>
  <si>
    <t>variación APRs
anual</t>
  </si>
  <si>
    <t>(*) incluye recargo regulatorio por modelo de 350 MM€ a septiembre 2018, 407 MM€ a junio 2018; 595 MM € a marzo 2018 y 723 MM € a diciembre 2017</t>
  </si>
  <si>
    <t>APR junio 2018</t>
  </si>
  <si>
    <t>APR septiembre 2018</t>
  </si>
  <si>
    <t>sep-18</t>
  </si>
  <si>
    <t>jun-18</t>
  </si>
  <si>
    <t xml:space="preserve">(*) A la fecha de emisión de los estados de fondos propios de dic-17, mar-18, jun-18 y sep-18, el Grupo no había solicitado autorización al Supervisor para la inclusión del resultado de los ejercicios de nivel 1, por no estar estos auditados.  Los niveles de apalancamiento phase in del Grupo sin incluir el resultado son: a 31 de diciembre de 2017 de 5,60%, a 31 de marzo 2018 de 5,49%, a 30 de junio 2018 de 5,44%, y a 30 de septiembre de 2018 de 5,48%.
</t>
  </si>
  <si>
    <r>
      <t>Del que, por el método FIRB (</t>
    </r>
    <r>
      <rPr>
        <i/>
        <sz val="12"/>
        <color rgb="FF000000"/>
        <rFont val="Bankia"/>
      </rPr>
      <t>Foundation Internal Rating Based</t>
    </r>
    <r>
      <rPr>
        <sz val="12"/>
        <color rgb="FF000000"/>
        <rFont val="Bankia"/>
      </rPr>
      <t>)</t>
    </r>
  </si>
  <si>
    <r>
      <t>Del que, por el método AIRB (</t>
    </r>
    <r>
      <rPr>
        <i/>
        <sz val="12"/>
        <color rgb="FF000000"/>
        <rFont val="Bankia"/>
      </rPr>
      <t>Advanced Internal Rating Based</t>
    </r>
    <r>
      <rPr>
        <sz val="12"/>
        <color rgb="FF000000"/>
        <rFont val="Bankia"/>
      </rPr>
      <t>)</t>
    </r>
  </si>
  <si>
    <r>
      <rPr>
        <b/>
        <sz val="12"/>
        <color rgb="FF404040"/>
        <rFont val="Bankia"/>
      </rPr>
      <t>ACTIVOS LÍQUIDOS DE ALTA CALIDAD</t>
    </r>
  </si>
  <si>
    <r>
      <rPr>
        <b/>
        <sz val="12"/>
        <color rgb="FF404040"/>
        <rFont val="Bankia"/>
      </rPr>
      <t>Total de activos líquidos de alta calidad (HQLA)</t>
    </r>
  </si>
  <si>
    <r>
      <rPr>
        <b/>
        <sz val="12"/>
        <color rgb="FF404040"/>
        <rFont val="Bankia"/>
      </rPr>
      <t>SALIDAS DE EFECTIVO</t>
    </r>
  </si>
  <si>
    <r>
      <rPr>
        <b/>
        <sz val="12"/>
        <color rgb="FF404040"/>
        <rFont val="Bankia"/>
      </rPr>
      <t>Depósitos minoristas y depósitos de pequeñas empresas, de los cuales:</t>
    </r>
  </si>
  <si>
    <r>
      <rPr>
        <sz val="12"/>
        <color rgb="FF404040"/>
        <rFont val="Bankia"/>
      </rPr>
      <t>Depósitos estables</t>
    </r>
  </si>
  <si>
    <r>
      <rPr>
        <sz val="12"/>
        <color rgb="FF404040"/>
        <rFont val="Bankia"/>
      </rPr>
      <t>Depósitos menos estables</t>
    </r>
  </si>
  <si>
    <r>
      <rPr>
        <b/>
        <sz val="12"/>
        <color rgb="FF404040"/>
        <rFont val="Bankia"/>
      </rPr>
      <t>Financiación mayorista no garantizada</t>
    </r>
  </si>
  <si>
    <r>
      <rPr>
        <sz val="12"/>
        <color rgb="FF404040"/>
        <rFont val="Bankia"/>
      </rPr>
      <t>Depósitos operativos (todas las contrapartes) y depósitos en redes de cooperativas de crédito</t>
    </r>
  </si>
  <si>
    <r>
      <rPr>
        <sz val="12"/>
        <color rgb="FF404040"/>
        <rFont val="Bankia"/>
      </rPr>
      <t>Depósitos no operativos (todas las contrapartes)</t>
    </r>
  </si>
  <si>
    <r>
      <rPr>
        <sz val="12"/>
        <color rgb="FF404040"/>
        <rFont val="Bankia"/>
      </rPr>
      <t>Deuda no garantizada</t>
    </r>
  </si>
  <si>
    <r>
      <rPr>
        <b/>
        <sz val="12"/>
        <color rgb="FF404040"/>
        <rFont val="Bankia"/>
      </rPr>
      <t>Financiación mayorista garantizada</t>
    </r>
  </si>
  <si>
    <r>
      <rPr>
        <b/>
        <sz val="12"/>
        <color rgb="FF404040"/>
        <rFont val="Bankia"/>
      </rPr>
      <t>Requisitos adicionales</t>
    </r>
  </si>
  <si>
    <r>
      <rPr>
        <sz val="12"/>
        <color rgb="FF404040"/>
        <rFont val="Bankia"/>
      </rPr>
      <t>Salidas relacionadas con exposiciones en derivados y otros requisitos de garantía</t>
    </r>
  </si>
  <si>
    <r>
      <rPr>
        <sz val="12"/>
        <color rgb="FF404040"/>
        <rFont val="Bankia"/>
      </rPr>
      <t>Salidas relacionadas con la pérdida de financiación en instrumentos de deuda</t>
    </r>
  </si>
  <si>
    <r>
      <rPr>
        <sz val="12"/>
        <color rgb="FF404040"/>
        <rFont val="Bankia"/>
      </rPr>
      <t>Líneas de crédito y de liquidez</t>
    </r>
  </si>
  <si>
    <r>
      <rPr>
        <b/>
        <sz val="12"/>
        <color rgb="FF404040"/>
        <rFont val="Bankia"/>
      </rPr>
      <t>Otras obligaciones contractuales en materia de financiación</t>
    </r>
  </si>
  <si>
    <r>
      <rPr>
        <b/>
        <sz val="12"/>
        <color rgb="FF404040"/>
        <rFont val="Bankia"/>
      </rPr>
      <t>Otras obligaciones contingentes en materia de financiación</t>
    </r>
  </si>
  <si>
    <r>
      <rPr>
        <b/>
        <sz val="12"/>
        <color rgb="FF404040"/>
        <rFont val="Bankia"/>
      </rPr>
      <t>TOTAL DE SALIDAS DE EFECTIVO</t>
    </r>
  </si>
  <si>
    <r>
      <rPr>
        <b/>
        <sz val="12"/>
        <color rgb="FF404040"/>
        <rFont val="Bankia"/>
      </rPr>
      <t>ENTRADAS DE EFECTIVO</t>
    </r>
  </si>
  <si>
    <r>
      <rPr>
        <b/>
        <sz val="12"/>
        <color rgb="FF404040"/>
        <rFont val="Bankia"/>
      </rPr>
      <t>Operaciones de préstamo garantizadas (por ejemplo, pactos de recompra inversa)</t>
    </r>
  </si>
  <si>
    <r>
      <rPr>
        <b/>
        <sz val="12"/>
        <color rgb="FF404040"/>
        <rFont val="Bankia"/>
      </rPr>
      <t>Entradas derivadas de exposiciones al corriente de pago</t>
    </r>
  </si>
  <si>
    <r>
      <rPr>
        <b/>
        <sz val="12"/>
        <color rgb="FF404040"/>
        <rFont val="Bankia"/>
      </rPr>
      <t>Otras entradas de efectivo</t>
    </r>
  </si>
  <si>
    <r>
      <rPr>
        <b/>
        <sz val="12"/>
        <color rgb="FF404040"/>
        <rFont val="Bankia"/>
      </rPr>
      <t>(Diferencia entre el total de entradas ponderadas y el total de salidas ponderadas derivadas de operaciones en terceros países en los que existan restricciones de transferencia u operaciones denominadas en divisas no convertibles)</t>
    </r>
  </si>
  <si>
    <r>
      <rPr>
        <b/>
        <sz val="12"/>
        <color rgb="FF404040"/>
        <rFont val="Bankia"/>
      </rPr>
      <t>(Entradas excedentarias procedentes de una entidad de crédito especializada vinculada)</t>
    </r>
  </si>
  <si>
    <r>
      <rPr>
        <b/>
        <sz val="12"/>
        <color rgb="FF404040"/>
        <rFont val="Bankia"/>
      </rPr>
      <t>TOTAL DE ENTRADAS DE EFECTIVO</t>
    </r>
  </si>
  <si>
    <r>
      <rPr>
        <sz val="12"/>
        <color rgb="FF404040"/>
        <rFont val="Bankia"/>
      </rPr>
      <t>Entradas totalmente exentas</t>
    </r>
  </si>
  <si>
    <r>
      <rPr>
        <sz val="12"/>
        <color rgb="FF404040"/>
        <rFont val="Bankia"/>
      </rPr>
      <t>Entradas sujetas al límite máximo del 90 %</t>
    </r>
  </si>
  <si>
    <r>
      <rPr>
        <sz val="12"/>
        <color rgb="FF404040"/>
        <rFont val="Bankia"/>
      </rPr>
      <t>Entradas sujetas al límite máximo del 75%</t>
    </r>
  </si>
  <si>
    <t xml:space="preserve">Flujos de Activos ponderados por riesgo </t>
  </si>
  <si>
    <t>APR al cierrre del periodo de referencia (31/09/2018)</t>
  </si>
  <si>
    <t>APR al cierre del periodo de referencia anterior (30/06/2018)</t>
  </si>
  <si>
    <t>Diciembre 2017</t>
  </si>
  <si>
    <t>Marzo 2018</t>
  </si>
  <si>
    <t>Junio 2018</t>
  </si>
  <si>
    <t>Septiembre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</si>
</sst>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 _€_-;\-* #,##0\ _€_-;_-* &quot;-&quot;\ _€_-;_-@_-"/>
    <numFmt numFmtId="43" formatCode="_-* #,##0.00\ _€_-;\-* #,##0.00\ _€_-;_-* &quot;-&quot;??\ _€_-;_-@_-"/>
    <numFmt numFmtId="164" formatCode="0.0%"/>
    <numFmt numFmtId="165" formatCode="_-&quot;$&quot;* #,##0.00_-;\-&quot;$&quot;* #,##0.00_-;_-&quot;$&quot;* &quot;-&quot;??_-;_-@_-"/>
    <numFmt numFmtId="166" formatCode="_ * #,##0.00_ ;_ * \-#,##0.00_ ;_ * &quot;-&quot;??_ ;_ @_ "/>
    <numFmt numFmtId="167" formatCode="0.0"/>
    <numFmt numFmtId="168" formatCode="0000"/>
    <numFmt numFmtId="169" formatCode="#,##0.00########"/>
    <numFmt numFmtId="170" formatCode="#,##0_)\ ;\(#,##0\)\ ;#,###_)\ "/>
    <numFmt numFmtId="171" formatCode="_-* #,##0.0\ _€_-;\-* #,##0.0\ _€_-;_-* &quot;-&quot;??\ _€_-;_-@_-"/>
    <numFmt numFmtId="172" formatCode="_-* #,##0.000\ _€_-;\-* #,##0.000\ _€_-;_-* &quot;-&quot;?\ _€_-;_-@_-"/>
    <numFmt numFmtId="173" formatCode="#,##0.0"/>
    <numFmt numFmtId="174" formatCode="_-* #,##0\ _€_-;\-* #,##0\ _€_-;_-* &quot;-&quot;??\ _€_-;_-@_-"/>
    <numFmt numFmtId="175" formatCode="#,##0_ ;\-#,##0\ "/>
    <numFmt numFmtId="176" formatCode="[$-C0A]mmm\-yy;@"/>
    <numFmt numFmtId="177" formatCode="#,##0.0;\-#,##0.0;\-"/>
  </numFmts>
  <fonts count="76"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sz val="12"/>
      <name val="Arial"/>
      <family val="2"/>
    </font>
    <font>
      <sz val="10"/>
      <color theme="1"/>
      <name val="Arial"/>
      <family val="2"/>
    </font>
    <font>
      <sz val="10"/>
      <name val="MS Sans Serif"/>
      <family val="2"/>
    </font>
    <font>
      <sz val="10"/>
      <name val="MS Sans Serif"/>
    </font>
    <font>
      <u/>
      <sz val="11"/>
      <color theme="10"/>
      <name val="Calibri"/>
      <family val="2"/>
      <scheme val="minor"/>
    </font>
    <font>
      <b/>
      <sz val="12"/>
      <color indexed="8"/>
      <name val="Calibri"/>
      <family val="2"/>
    </font>
    <font>
      <sz val="10"/>
      <color indexed="8"/>
      <name val="Calibri"/>
      <family val="2"/>
    </font>
    <font>
      <sz val="10"/>
      <color indexed="8"/>
      <name val="Microsoft Sans Serif"/>
      <family val="2"/>
    </font>
    <font>
      <sz val="7"/>
      <color indexed="8"/>
      <name val="Microsoft Sans Serif"/>
      <family val="2"/>
    </font>
    <font>
      <sz val="8"/>
      <color indexed="8"/>
      <name val="Microsoft Sans Serif"/>
      <family val="2"/>
    </font>
    <font>
      <sz val="8"/>
      <color indexed="54"/>
      <name val="Microsoft Sans Serif"/>
      <family val="2"/>
    </font>
    <font>
      <sz val="10"/>
      <color indexed="9"/>
      <name val="Calibri"/>
      <family val="2"/>
    </font>
    <font>
      <sz val="11"/>
      <color indexed="8"/>
      <name val="Microsoft Sans Serif"/>
      <family val="2"/>
    </font>
    <font>
      <b/>
      <sz val="10"/>
      <color theme="1"/>
      <name val="Bankia"/>
    </font>
    <font>
      <b/>
      <sz val="10"/>
      <name val="Bankia"/>
    </font>
    <font>
      <sz val="10"/>
      <color theme="1"/>
      <name val="Bankia"/>
    </font>
    <font>
      <b/>
      <sz val="10"/>
      <color theme="0"/>
      <name val="Bankia"/>
    </font>
    <font>
      <sz val="11"/>
      <name val="Bankia"/>
    </font>
    <font>
      <sz val="11"/>
      <color theme="1"/>
      <name val="Bankia"/>
    </font>
    <font>
      <b/>
      <sz val="12"/>
      <color theme="1"/>
      <name val="Bankia"/>
    </font>
    <font>
      <b/>
      <i/>
      <sz val="11"/>
      <color rgb="FF404040"/>
      <name val="Bankia"/>
    </font>
    <font>
      <b/>
      <i/>
      <sz val="11"/>
      <color theme="1" tint="0.249977111117893"/>
      <name val="Bankia"/>
    </font>
    <font>
      <sz val="9"/>
      <color theme="1"/>
      <name val="Bankia"/>
    </font>
    <font>
      <b/>
      <sz val="12"/>
      <color theme="0"/>
      <name val="Bankia"/>
    </font>
    <font>
      <b/>
      <sz val="11"/>
      <color theme="1"/>
      <name val="Bankia"/>
    </font>
    <font>
      <sz val="12"/>
      <color theme="1"/>
      <name val="Bankia"/>
    </font>
    <font>
      <i/>
      <sz val="11"/>
      <color theme="1"/>
      <name val="Bankia"/>
    </font>
    <font>
      <b/>
      <i/>
      <sz val="10"/>
      <color rgb="FF404040"/>
      <name val="Bankia"/>
    </font>
    <font>
      <b/>
      <i/>
      <sz val="10"/>
      <color theme="1" tint="0.249977111117893"/>
      <name val="Bankia"/>
    </font>
    <font>
      <b/>
      <sz val="10"/>
      <color rgb="FF000000"/>
      <name val="Bankia"/>
    </font>
    <font>
      <b/>
      <i/>
      <sz val="10"/>
      <color theme="1"/>
      <name val="Bankia"/>
    </font>
    <font>
      <b/>
      <sz val="10"/>
      <color rgb="FFFFFFFF"/>
      <name val="Bankia"/>
    </font>
    <font>
      <b/>
      <sz val="10"/>
      <color theme="1" tint="4.9989318521683403E-2"/>
      <name val="Bankia"/>
    </font>
    <font>
      <sz val="10"/>
      <color rgb="FF333333"/>
      <name val="Bankia"/>
    </font>
    <font>
      <sz val="10"/>
      <color theme="1" tint="4.9989318521683403E-2"/>
      <name val="Bankia"/>
    </font>
    <font>
      <b/>
      <sz val="10"/>
      <color rgb="FF333333"/>
      <name val="Bankia"/>
    </font>
    <font>
      <sz val="10"/>
      <color rgb="FF000000"/>
      <name val="Bankia"/>
    </font>
    <font>
      <b/>
      <sz val="10"/>
      <color rgb="FF0D0D0D"/>
      <name val="Bankia"/>
    </font>
    <font>
      <sz val="10"/>
      <color rgb="FF0D0D0D"/>
      <name val="Bankia"/>
    </font>
    <font>
      <i/>
      <sz val="8"/>
      <color theme="1"/>
      <name val="Bankia"/>
    </font>
    <font>
      <b/>
      <sz val="10"/>
      <color indexed="8"/>
      <name val="Bankia"/>
    </font>
    <font>
      <sz val="10"/>
      <color indexed="8"/>
      <name val="Bankia"/>
    </font>
    <font>
      <b/>
      <sz val="10"/>
      <color rgb="FF908027"/>
      <name val="Bankia"/>
    </font>
    <font>
      <sz val="10"/>
      <color rgb="FF663300"/>
      <name val="Bankia"/>
    </font>
    <font>
      <sz val="9"/>
      <name val="Bankia"/>
    </font>
    <font>
      <b/>
      <sz val="14"/>
      <color theme="1"/>
      <name val="Bankia"/>
    </font>
    <font>
      <b/>
      <sz val="16"/>
      <color indexed="9"/>
      <name val="Bankia"/>
    </font>
    <font>
      <b/>
      <sz val="11"/>
      <color indexed="9"/>
      <name val="Bankia"/>
    </font>
    <font>
      <sz val="11"/>
      <color indexed="8"/>
      <name val="Bankia"/>
    </font>
    <font>
      <u/>
      <sz val="11"/>
      <name val="Bankia"/>
    </font>
    <font>
      <b/>
      <sz val="14"/>
      <color indexed="8"/>
      <name val="Bankia"/>
    </font>
    <font>
      <b/>
      <sz val="11"/>
      <color theme="0"/>
      <name val="Bankia"/>
    </font>
    <font>
      <b/>
      <sz val="12"/>
      <color rgb="FFFFFFFF"/>
      <name val="Bankia"/>
    </font>
    <font>
      <b/>
      <sz val="12"/>
      <color indexed="8"/>
      <name val="Bankia"/>
    </font>
    <font>
      <b/>
      <sz val="12"/>
      <color rgb="FF000000"/>
      <name val="Bankia"/>
    </font>
    <font>
      <sz val="11"/>
      <color rgb="FFFF0000"/>
      <name val="Bankia"/>
    </font>
    <font>
      <sz val="12"/>
      <color indexed="8"/>
      <name val="Bankia"/>
    </font>
    <font>
      <b/>
      <sz val="10"/>
      <color rgb="FFFF0000"/>
      <name val="Bankia"/>
    </font>
    <font>
      <b/>
      <sz val="11"/>
      <color rgb="FFFF0000"/>
      <name val="Bankia"/>
    </font>
    <font>
      <b/>
      <sz val="12"/>
      <color indexed="9"/>
      <name val="Bankia"/>
    </font>
    <font>
      <sz val="12"/>
      <name val="Bankia"/>
    </font>
    <font>
      <i/>
      <sz val="12"/>
      <color rgb="FF000000"/>
      <name val="Bankia"/>
    </font>
    <font>
      <sz val="12"/>
      <color rgb="FF000000"/>
      <name val="Bankia"/>
    </font>
    <font>
      <b/>
      <sz val="9"/>
      <name val="Bankia"/>
    </font>
    <font>
      <b/>
      <i/>
      <sz val="9"/>
      <color theme="1"/>
      <name val="Bankia"/>
    </font>
    <font>
      <b/>
      <sz val="12"/>
      <name val="Bankia"/>
    </font>
    <font>
      <b/>
      <sz val="12"/>
      <color rgb="FF404040"/>
      <name val="Bankia"/>
    </font>
    <font>
      <b/>
      <sz val="12"/>
      <color theme="1" tint="0.249977111117893"/>
      <name val="Bankia"/>
    </font>
    <font>
      <sz val="12"/>
      <color theme="1" tint="0.249977111117893"/>
      <name val="Bankia"/>
    </font>
    <font>
      <sz val="12"/>
      <color rgb="FF404040"/>
      <name val="Bankia"/>
    </font>
    <font>
      <b/>
      <sz val="11"/>
      <name val="Bankia"/>
    </font>
    <font>
      <b/>
      <sz val="8"/>
      <name val="Bankia"/>
    </font>
  </fonts>
  <fills count="16">
    <fill>
      <patternFill patternType="none"/>
    </fill>
    <fill>
      <patternFill patternType="gray125"/>
    </fill>
    <fill>
      <patternFill patternType="solid">
        <fgColor rgb="FF90802F"/>
        <bgColor indexed="64"/>
      </patternFill>
    </fill>
    <fill>
      <patternFill patternType="solid">
        <fgColor rgb="FFFFFFFF"/>
        <bgColor indexed="64"/>
      </patternFill>
    </fill>
    <fill>
      <patternFill patternType="solid">
        <fgColor indexed="22"/>
        <bgColor indexed="64"/>
      </patternFill>
    </fill>
    <fill>
      <patternFill patternType="solid">
        <fgColor rgb="FFD9D9D9"/>
        <bgColor indexed="64"/>
      </patternFill>
    </fill>
    <fill>
      <patternFill patternType="solid">
        <fgColor theme="0"/>
        <bgColor indexed="64"/>
      </patternFill>
    </fill>
    <fill>
      <patternFill patternType="solid">
        <fgColor rgb="FFD8D8D8"/>
        <bgColor indexed="64"/>
      </patternFill>
    </fill>
    <fill>
      <patternFill patternType="solid">
        <fgColor rgb="FFB8CCE4"/>
        <bgColor indexed="64"/>
      </patternFill>
    </fill>
    <fill>
      <patternFill patternType="solid">
        <fgColor rgb="FF1F497D"/>
        <bgColor indexed="64"/>
      </patternFill>
    </fill>
    <fill>
      <patternFill patternType="solid">
        <fgColor rgb="FFBFBFBF"/>
        <bgColor indexed="64"/>
      </patternFill>
    </fill>
    <fill>
      <patternFill patternType="solid">
        <fgColor rgb="FFC0C0C0"/>
        <bgColor indexed="64"/>
      </patternFill>
    </fill>
    <fill>
      <patternFill patternType="solid">
        <fgColor theme="0" tint="-0.249977111117893"/>
        <bgColor indexed="64"/>
      </patternFill>
    </fill>
    <fill>
      <patternFill patternType="solid">
        <fgColor theme="0" tint="-0.24970244453260904"/>
        <bgColor indexed="64"/>
      </patternFill>
    </fill>
    <fill>
      <patternFill patternType="solid">
        <fgColor theme="0" tint="-0.24961088900418105"/>
        <bgColor indexed="64"/>
      </patternFill>
    </fill>
    <fill>
      <patternFill patternType="solid">
        <fgColor theme="0" tint="-0.14999847407452621"/>
        <bgColor indexed="64"/>
      </patternFill>
    </fill>
  </fills>
  <borders count="65">
    <border>
      <left/>
      <right/>
      <top/>
      <bottom/>
      <diagonal/>
    </border>
    <border>
      <left/>
      <right style="thick">
        <color indexed="9"/>
      </right>
      <top/>
      <bottom style="thick">
        <color indexed="9"/>
      </bottom>
      <diagonal/>
    </border>
    <border>
      <left style="medium">
        <color theme="0"/>
      </left>
      <right style="medium">
        <color theme="0"/>
      </right>
      <top style="thin">
        <color theme="0"/>
      </top>
      <bottom style="thin">
        <color theme="0"/>
      </bottom>
      <diagonal/>
    </border>
    <border>
      <left style="medium">
        <color theme="0"/>
      </left>
      <right style="medium">
        <color theme="0"/>
      </right>
      <top style="medium">
        <color theme="0"/>
      </top>
      <bottom style="medium">
        <color theme="0"/>
      </bottom>
      <diagonal/>
    </border>
    <border>
      <left/>
      <right style="thick">
        <color indexed="9"/>
      </right>
      <top style="thick">
        <color indexed="9"/>
      </top>
      <bottom/>
      <diagonal/>
    </border>
    <border>
      <left/>
      <right style="thick">
        <color indexed="9"/>
      </right>
      <top style="thick">
        <color indexed="9"/>
      </top>
      <bottom style="thick">
        <color indexed="9"/>
      </bottom>
      <diagonal/>
    </border>
    <border>
      <left/>
      <right style="thick">
        <color indexed="9"/>
      </right>
      <top style="thick">
        <color indexed="9"/>
      </top>
      <bottom style="medium">
        <color indexed="9"/>
      </bottom>
      <diagonal/>
    </border>
    <border>
      <left/>
      <right style="thick">
        <color indexed="9"/>
      </right>
      <top/>
      <bottom/>
      <diagonal/>
    </border>
    <border>
      <left/>
      <right style="thick">
        <color indexed="9"/>
      </right>
      <top/>
      <bottom style="medium">
        <color indexed="9"/>
      </bottom>
      <diagonal/>
    </border>
    <border>
      <left style="thick">
        <color theme="0"/>
      </left>
      <right style="thick">
        <color theme="0"/>
      </right>
      <top style="thin">
        <color theme="0"/>
      </top>
      <bottom style="thick">
        <color theme="0"/>
      </bottom>
      <diagonal/>
    </border>
    <border>
      <left style="thick">
        <color indexed="9"/>
      </left>
      <right style="thick">
        <color theme="0"/>
      </right>
      <top/>
      <bottom/>
      <diagonal/>
    </border>
    <border>
      <left style="thick">
        <color theme="0"/>
      </left>
      <right style="thick">
        <color theme="0"/>
      </right>
      <top/>
      <bottom/>
      <diagonal/>
    </border>
    <border>
      <left style="thick">
        <color theme="0"/>
      </left>
      <right style="thick">
        <color theme="0"/>
      </right>
      <top style="thick">
        <color theme="0"/>
      </top>
      <bottom style="thick">
        <color theme="0"/>
      </bottom>
      <diagonal/>
    </border>
    <border>
      <left style="thin">
        <color rgb="FFA5A5A5"/>
      </left>
      <right style="thin">
        <color rgb="FFA5A5A5"/>
      </right>
      <top style="thin">
        <color rgb="FFA5A5A5"/>
      </top>
      <bottom style="thin">
        <color rgb="FFA5A5A5"/>
      </bottom>
      <diagonal/>
    </border>
    <border>
      <left style="thick">
        <color rgb="FFFFFFFF"/>
      </left>
      <right style="thick">
        <color rgb="FFFFFFFF"/>
      </right>
      <top style="thick">
        <color rgb="FFFFFFFF"/>
      </top>
      <bottom style="thick">
        <color rgb="FFFFFFFF"/>
      </bottom>
      <diagonal/>
    </border>
    <border>
      <left/>
      <right style="thick">
        <color rgb="FFFFFFFF"/>
      </right>
      <top style="thick">
        <color rgb="FFFFFFFF"/>
      </top>
      <bottom style="thick">
        <color rgb="FFFFFFFF"/>
      </bottom>
      <diagonal/>
    </border>
    <border>
      <left/>
      <right style="thick">
        <color rgb="FFFFFFFF"/>
      </right>
      <top/>
      <bottom style="thick">
        <color rgb="FFFFFFFF"/>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thick">
        <color rgb="FFFFFFFF"/>
      </left>
      <right style="thick">
        <color rgb="FFFFFFFF"/>
      </right>
      <top/>
      <bottom style="thick">
        <color rgb="FFFFFFFF"/>
      </bottom>
      <diagonal/>
    </border>
    <border>
      <left/>
      <right/>
      <top/>
      <bottom style="thick">
        <color rgb="FFFFFFFF"/>
      </bottom>
      <diagonal/>
    </border>
    <border>
      <left style="thick">
        <color rgb="FFFFFFFF"/>
      </left>
      <right style="thick">
        <color rgb="FFFFFFFF"/>
      </right>
      <top/>
      <bottom/>
      <diagonal/>
    </border>
    <border>
      <left/>
      <right style="thick">
        <color rgb="FFFFFFFF"/>
      </right>
      <top/>
      <bottom/>
      <diagonal/>
    </border>
    <border>
      <left style="thick">
        <color rgb="FFFFFFFF"/>
      </left>
      <right/>
      <top/>
      <bottom/>
      <diagonal/>
    </border>
    <border>
      <left style="thick">
        <color rgb="FFFFFFFF"/>
      </left>
      <right/>
      <top/>
      <bottom style="thick">
        <color rgb="FFFFFFFF"/>
      </bottom>
      <diagonal/>
    </border>
    <border>
      <left style="thick">
        <color rgb="FFFFFFFF"/>
      </left>
      <right/>
      <top style="thick">
        <color rgb="FFFFFFFF"/>
      </top>
      <bottom style="thick">
        <color rgb="FFFFFFFF"/>
      </bottom>
      <diagonal/>
    </border>
    <border>
      <left/>
      <right style="thick">
        <color rgb="FFFFFFFF"/>
      </right>
      <top style="thick">
        <color rgb="FFFFFFFF"/>
      </top>
      <bottom/>
      <diagonal/>
    </border>
    <border>
      <left style="thick">
        <color rgb="FFFFFFFF"/>
      </left>
      <right style="thick">
        <color rgb="FFFFFFFF"/>
      </right>
      <top style="thick">
        <color rgb="FFFFFFFF"/>
      </top>
      <bottom/>
      <diagonal/>
    </border>
    <border>
      <left/>
      <right style="medium">
        <color rgb="FFFFFFFF"/>
      </right>
      <top/>
      <bottom/>
      <diagonal/>
    </border>
    <border>
      <left style="medium">
        <color rgb="FFFFFFFF"/>
      </left>
      <right style="medium">
        <color rgb="FFFFFFFF"/>
      </right>
      <top/>
      <bottom/>
      <diagonal/>
    </border>
    <border>
      <left/>
      <right style="medium">
        <color rgb="FFFFFFFF"/>
      </right>
      <top style="medium">
        <color rgb="FFFFFFFF"/>
      </top>
      <bottom/>
      <diagonal/>
    </border>
    <border>
      <left style="medium">
        <color rgb="FFFFFFFF"/>
      </left>
      <right style="medium">
        <color rgb="FFFFFFFF"/>
      </right>
      <top/>
      <bottom style="dotted">
        <color rgb="FFBFBFBF"/>
      </bottom>
      <diagonal/>
    </border>
    <border>
      <left/>
      <right style="medium">
        <color rgb="FFFFFFFF"/>
      </right>
      <top/>
      <bottom style="dotted">
        <color rgb="FFBFBFBF"/>
      </bottom>
      <diagonal/>
    </border>
    <border>
      <left/>
      <right style="thick">
        <color rgb="FFFFFFFF"/>
      </right>
      <top/>
      <bottom style="medium">
        <color rgb="FFFFFFFF"/>
      </bottom>
      <diagonal/>
    </border>
    <border>
      <left style="thick">
        <color rgb="FFFFFFFF"/>
      </left>
      <right/>
      <top style="thick">
        <color rgb="FFFFFFFF"/>
      </top>
      <bottom style="medium">
        <color rgb="FFFFFFFF"/>
      </bottom>
      <diagonal/>
    </border>
    <border>
      <left/>
      <right style="thick">
        <color rgb="FFFFFFFF"/>
      </right>
      <top style="thick">
        <color rgb="FFFFFFFF"/>
      </top>
      <bottom style="medium">
        <color rgb="FFFFFFFF"/>
      </bottom>
      <diagonal/>
    </border>
    <border>
      <left style="thick">
        <color rgb="FFFFFFFF"/>
      </left>
      <right style="thick">
        <color rgb="FFFFFFFF"/>
      </right>
      <top/>
      <bottom style="dotted">
        <color rgb="FFBFBFBF"/>
      </bottom>
      <diagonal/>
    </border>
    <border>
      <left/>
      <right style="thick">
        <color rgb="FFFFFFFF"/>
      </right>
      <top/>
      <bottom style="dotted">
        <color rgb="FFBFBFBF"/>
      </bottom>
      <diagonal/>
    </border>
    <border>
      <left style="medium">
        <color rgb="FFFFFFFF"/>
      </left>
      <right/>
      <top style="dotted">
        <color rgb="FFBFBFBF"/>
      </top>
      <bottom style="dotted">
        <color rgb="FFBFBFBF"/>
      </bottom>
      <diagonal/>
    </border>
    <border>
      <left/>
      <right style="medium">
        <color rgb="FFFFFFFF"/>
      </right>
      <top style="dotted">
        <color rgb="FFBFBFBF"/>
      </top>
      <bottom style="dotted">
        <color rgb="FFBFBFBF"/>
      </bottom>
      <diagonal/>
    </border>
    <border>
      <left/>
      <right/>
      <top style="dotted">
        <color rgb="FFBFBFBF"/>
      </top>
      <bottom style="dotted">
        <color rgb="FFBFBFBF"/>
      </bottom>
      <diagonal/>
    </border>
    <border>
      <left style="medium">
        <color rgb="FFFFFFFF"/>
      </left>
      <right/>
      <top style="dotted">
        <color rgb="FFBFBFBF"/>
      </top>
      <bottom/>
      <diagonal/>
    </border>
    <border>
      <left/>
      <right style="medium">
        <color rgb="FFFFFFFF"/>
      </right>
      <top style="dotted">
        <color rgb="FFBFBFBF"/>
      </top>
      <bottom/>
      <diagonal/>
    </border>
    <border>
      <left style="medium">
        <color rgb="FFFFFFFF"/>
      </left>
      <right/>
      <top style="dotted">
        <color rgb="FFBFBFBF"/>
      </top>
      <bottom style="medium">
        <color rgb="FFFFFFFF"/>
      </bottom>
      <diagonal/>
    </border>
    <border>
      <left/>
      <right style="medium">
        <color rgb="FFFFFFFF"/>
      </right>
      <top style="dotted">
        <color rgb="FFBFBFBF"/>
      </top>
      <bottom style="medium">
        <color rgb="FFFFFFFF"/>
      </bottom>
      <diagonal/>
    </border>
    <border>
      <left/>
      <right/>
      <top/>
      <bottom style="double">
        <color indexed="64"/>
      </bottom>
      <diagonal/>
    </border>
    <border>
      <left style="thick">
        <color rgb="FFFFFFFF"/>
      </left>
      <right style="thick">
        <color rgb="FFFFFFFF"/>
      </right>
      <top/>
      <bottom style="double">
        <color indexed="64"/>
      </bottom>
      <diagonal/>
    </border>
    <border>
      <left/>
      <right style="thick">
        <color rgb="FFFFFFFF"/>
      </right>
      <top/>
      <bottom style="double">
        <color indexed="64"/>
      </bottom>
      <diagonal/>
    </border>
    <border>
      <left style="medium">
        <color rgb="FFFFFFFF"/>
      </left>
      <right/>
      <top/>
      <bottom style="dotted">
        <color rgb="FFBFBFBF"/>
      </bottom>
      <diagonal/>
    </border>
    <border>
      <left style="medium">
        <color rgb="FFFFFFFF"/>
      </left>
      <right/>
      <top style="medium">
        <color rgb="FFFFFFFF"/>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right/>
      <top style="medium">
        <color theme="0"/>
      </top>
      <bottom/>
      <diagonal/>
    </border>
    <border>
      <left/>
      <right/>
      <top style="thin">
        <color theme="6" tint="0.59999389629810485"/>
      </top>
      <bottom style="thin">
        <color theme="6" tint="0.59999389629810485"/>
      </bottom>
      <diagonal/>
    </border>
    <border>
      <left style="thick">
        <color indexed="9"/>
      </left>
      <right/>
      <top/>
      <bottom style="thick">
        <color indexed="9"/>
      </bottom>
      <diagonal/>
    </border>
    <border>
      <left/>
      <right/>
      <top/>
      <bottom style="thick">
        <color indexed="9"/>
      </bottom>
      <diagonal/>
    </border>
    <border>
      <left/>
      <right style="thick">
        <color theme="0"/>
      </right>
      <top/>
      <bottom style="thick">
        <color indexed="9"/>
      </bottom>
      <diagonal/>
    </border>
    <border>
      <left style="thick">
        <color theme="0"/>
      </left>
      <right style="thick">
        <color theme="0"/>
      </right>
      <top/>
      <bottom style="thick">
        <color indexed="9"/>
      </bottom>
      <diagonal/>
    </border>
    <border>
      <left style="thin">
        <color auto="1"/>
      </left>
      <right style="thin">
        <color auto="1"/>
      </right>
      <top style="thin">
        <color auto="1"/>
      </top>
      <bottom style="thin">
        <color auto="1"/>
      </bottom>
      <diagonal/>
    </border>
    <border>
      <left/>
      <right/>
      <top style="thick">
        <color rgb="FFFFFFFF"/>
      </top>
      <bottom style="medium">
        <color rgb="FFFFFFFF"/>
      </bottom>
      <diagonal/>
    </border>
    <border>
      <left/>
      <right/>
      <top style="thick">
        <color rgb="FFFFFFFF"/>
      </top>
      <bottom style="thick">
        <color rgb="FFFFFFFF"/>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s>
  <cellStyleXfs count="82">
    <xf numFmtId="0" fontId="0" fillId="0" borderId="0"/>
    <xf numFmtId="9" fontId="1" fillId="0" borderId="0" applyFont="0" applyFill="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9" fontId="2"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alignment vertical="center"/>
    </xf>
    <xf numFmtId="0" fontId="2" fillId="0" borderId="0"/>
    <xf numFmtId="0" fontId="2" fillId="0" borderId="0"/>
    <xf numFmtId="0" fontId="2" fillId="0" borderId="0"/>
    <xf numFmtId="0" fontId="1" fillId="0" borderId="0"/>
    <xf numFmtId="43" fontId="6" fillId="0" borderId="0" applyFont="0" applyFill="0" applyBorder="0" applyAlignment="0" applyProtection="0"/>
    <xf numFmtId="0" fontId="2" fillId="0" borderId="0"/>
    <xf numFmtId="9" fontId="2" fillId="0" borderId="0" applyFont="0" applyFill="0" applyBorder="0" applyAlignment="0" applyProtection="0"/>
    <xf numFmtId="0" fontId="7" fillId="0" borderId="0"/>
    <xf numFmtId="0" fontId="1" fillId="0" borderId="0"/>
    <xf numFmtId="9" fontId="6" fillId="0" borderId="0" applyFont="0" applyFill="0" applyBorder="0" applyAlignment="0" applyProtection="0"/>
    <xf numFmtId="0" fontId="5" fillId="0" borderId="0"/>
    <xf numFmtId="15" fontId="2" fillId="0" borderId="0"/>
    <xf numFmtId="9" fontId="7" fillId="0" borderId="0" applyFont="0" applyFill="0" applyBorder="0" applyAlignment="0" applyProtection="0"/>
    <xf numFmtId="166" fontId="7" fillId="0" borderId="0" applyFont="0" applyFill="0" applyBorder="0" applyAlignment="0" applyProtection="0"/>
    <xf numFmtId="0" fontId="1" fillId="0" borderId="0"/>
    <xf numFmtId="15" fontId="2" fillId="0" borderId="0"/>
    <xf numFmtId="9" fontId="2" fillId="0" borderId="0" applyFont="0" applyFill="0" applyBorder="0" applyAlignment="0" applyProtection="0"/>
    <xf numFmtId="0" fontId="1"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1" fontId="2"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0" fontId="2" fillId="0" borderId="0"/>
    <xf numFmtId="0" fontId="8" fillId="0" borderId="0" applyNumberFormat="0" applyFill="0" applyBorder="0" applyAlignment="0" applyProtection="0"/>
    <xf numFmtId="0" fontId="4" fillId="0" borderId="0"/>
    <xf numFmtId="0" fontId="2" fillId="0" borderId="0"/>
    <xf numFmtId="0" fontId="2" fillId="0" borderId="0"/>
    <xf numFmtId="0" fontId="1" fillId="0" borderId="0"/>
    <xf numFmtId="43" fontId="1" fillId="0" borderId="0" applyFont="0" applyFill="0" applyBorder="0" applyAlignment="0" applyProtection="0"/>
    <xf numFmtId="0" fontId="9" fillId="0" borderId="0"/>
    <xf numFmtId="0" fontId="10" fillId="0" borderId="0"/>
    <xf numFmtId="0" fontId="11" fillId="0" borderId="0"/>
    <xf numFmtId="0" fontId="12" fillId="7" borderId="13">
      <alignment horizontal="center" vertical="center" wrapText="1"/>
    </xf>
    <xf numFmtId="0" fontId="13" fillId="7" borderId="13"/>
    <xf numFmtId="168" fontId="13" fillId="8" borderId="13">
      <alignment horizontal="center"/>
    </xf>
    <xf numFmtId="0" fontId="14" fillId="0" borderId="13"/>
    <xf numFmtId="3" fontId="14" fillId="0" borderId="13"/>
    <xf numFmtId="0" fontId="10" fillId="0" borderId="13"/>
    <xf numFmtId="0" fontId="15" fillId="9" borderId="0"/>
    <xf numFmtId="169" fontId="14" fillId="0" borderId="13"/>
    <xf numFmtId="0" fontId="16"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0" fontId="5"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4" borderId="59" applyNumberFormat="0" applyFont="0" applyBorder="0">
      <alignment horizontal="center" vertical="center"/>
    </xf>
  </cellStyleXfs>
  <cellXfs count="303">
    <xf numFmtId="0" fontId="0" fillId="0" borderId="0" xfId="0"/>
    <xf numFmtId="0" fontId="17" fillId="0" borderId="0" xfId="0" applyFont="1" applyFill="1" applyBorder="1" applyAlignment="1">
      <alignment horizontal="justify" vertical="center" wrapText="1"/>
    </xf>
    <xf numFmtId="9" fontId="18" fillId="0" borderId="0" xfId="1" applyFont="1" applyFill="1" applyBorder="1" applyAlignment="1">
      <alignment horizontal="center" vertical="center"/>
    </xf>
    <xf numFmtId="0" fontId="19" fillId="0" borderId="0" xfId="0" applyFont="1"/>
    <xf numFmtId="0" fontId="20" fillId="2" borderId="0" xfId="47" applyFont="1" applyFill="1" applyAlignment="1">
      <alignment horizontal="center" vertical="center"/>
    </xf>
    <xf numFmtId="0" fontId="20" fillId="2" borderId="0" xfId="47" applyFont="1" applyFill="1" applyAlignment="1">
      <alignment horizontal="center"/>
    </xf>
    <xf numFmtId="0" fontId="21" fillId="0" borderId="3" xfId="0" applyFont="1" applyFill="1" applyBorder="1" applyAlignment="1">
      <alignment horizontal="justify" vertical="center" wrapText="1"/>
    </xf>
    <xf numFmtId="0" fontId="22" fillId="0" borderId="0" xfId="0" applyFont="1"/>
    <xf numFmtId="0" fontId="22" fillId="0" borderId="0" xfId="0" applyFont="1" applyFill="1"/>
    <xf numFmtId="0" fontId="22" fillId="0" borderId="0" xfId="0" applyFont="1" applyAlignment="1">
      <alignment wrapText="1"/>
    </xf>
    <xf numFmtId="0" fontId="23" fillId="0" borderId="0" xfId="0" applyFont="1" applyAlignment="1">
      <alignment horizontal="left" vertical="center"/>
    </xf>
    <xf numFmtId="0" fontId="26" fillId="0" borderId="3" xfId="0" applyFont="1" applyBorder="1" applyAlignment="1">
      <alignment wrapText="1"/>
    </xf>
    <xf numFmtId="3" fontId="27" fillId="2" borderId="3" xfId="0" applyNumberFormat="1" applyFont="1" applyFill="1" applyBorder="1" applyAlignment="1">
      <alignment horizontal="center" vertical="center" wrapText="1"/>
    </xf>
    <xf numFmtId="0" fontId="28" fillId="12" borderId="3" xfId="0" applyFont="1" applyFill="1" applyBorder="1" applyAlignment="1">
      <alignment wrapText="1"/>
    </xf>
    <xf numFmtId="3" fontId="23" fillId="12" borderId="3" xfId="0" applyNumberFormat="1" applyFont="1" applyFill="1" applyBorder="1"/>
    <xf numFmtId="0" fontId="22" fillId="0" borderId="3" xfId="0" applyFont="1" applyBorder="1" applyAlignment="1">
      <alignment wrapText="1"/>
    </xf>
    <xf numFmtId="3" fontId="29" fillId="0" borderId="3" xfId="0" applyNumberFormat="1" applyFont="1" applyBorder="1"/>
    <xf numFmtId="0" fontId="22" fillId="0" borderId="18" xfId="0" applyFont="1" applyBorder="1" applyAlignment="1">
      <alignment horizontal="justify" vertical="center"/>
    </xf>
    <xf numFmtId="3" fontId="29" fillId="0" borderId="17" xfId="0" applyNumberFormat="1" applyFont="1" applyBorder="1" applyAlignment="1">
      <alignment horizontal="right" vertical="center"/>
    </xf>
    <xf numFmtId="0" fontId="30" fillId="0" borderId="3" xfId="0" applyFont="1" applyBorder="1" applyAlignment="1">
      <alignment wrapText="1"/>
    </xf>
    <xf numFmtId="0" fontId="26" fillId="0" borderId="3" xfId="0" applyFont="1" applyBorder="1"/>
    <xf numFmtId="0" fontId="19" fillId="0" borderId="0" xfId="0" applyFont="1" applyFill="1"/>
    <xf numFmtId="0" fontId="19" fillId="0" borderId="0" xfId="0" applyFont="1" applyAlignment="1">
      <alignment wrapText="1"/>
    </xf>
    <xf numFmtId="0" fontId="18" fillId="0" borderId="0" xfId="67" applyFont="1" applyFill="1" applyBorder="1" applyAlignment="1"/>
    <xf numFmtId="170" fontId="32" fillId="6" borderId="0" xfId="67" applyNumberFormat="1" applyFont="1" applyFill="1" applyBorder="1" applyAlignment="1">
      <alignment horizontal="right" vertical="center"/>
    </xf>
    <xf numFmtId="0" fontId="20" fillId="0" borderId="0" xfId="47" applyFont="1" applyFill="1" applyAlignment="1">
      <alignment horizontal="center"/>
    </xf>
    <xf numFmtId="0" fontId="33" fillId="0" borderId="0" xfId="0" applyFont="1"/>
    <xf numFmtId="17" fontId="20" fillId="2" borderId="3" xfId="0" applyNumberFormat="1" applyFont="1" applyFill="1" applyBorder="1" applyAlignment="1">
      <alignment horizontal="center" vertical="center"/>
    </xf>
    <xf numFmtId="0" fontId="19" fillId="0" borderId="3" xfId="0" applyFont="1" applyBorder="1" applyAlignment="1">
      <alignment horizontal="justify" vertical="center" wrapText="1"/>
    </xf>
    <xf numFmtId="175" fontId="19" fillId="0" borderId="3" xfId="0" applyNumberFormat="1" applyFont="1" applyBorder="1" applyAlignment="1">
      <alignment horizontal="center" vertical="center"/>
    </xf>
    <xf numFmtId="0" fontId="17" fillId="12" borderId="3" xfId="0" applyFont="1" applyFill="1" applyBorder="1" applyAlignment="1">
      <alignment horizontal="justify" vertical="center" wrapText="1"/>
    </xf>
    <xf numFmtId="9" fontId="18" fillId="12" borderId="3" xfId="1" applyFont="1" applyFill="1" applyBorder="1" applyAlignment="1">
      <alignment horizontal="center" vertical="center"/>
    </xf>
    <xf numFmtId="0" fontId="17" fillId="3" borderId="0" xfId="0" applyFont="1" applyFill="1" applyAlignment="1">
      <alignment vertical="center"/>
    </xf>
    <xf numFmtId="0" fontId="17" fillId="3" borderId="22" xfId="0" applyFont="1" applyFill="1" applyBorder="1" applyAlignment="1">
      <alignment vertical="center"/>
    </xf>
    <xf numFmtId="0" fontId="35" fillId="2" borderId="20" xfId="0" applyFont="1" applyFill="1" applyBorder="1" applyAlignment="1">
      <alignment horizontal="left" vertical="center" wrapText="1"/>
    </xf>
    <xf numFmtId="176" fontId="35" fillId="2" borderId="20" xfId="0" applyNumberFormat="1" applyFont="1" applyFill="1" applyBorder="1" applyAlignment="1">
      <alignment horizontal="center" vertical="center" wrapText="1"/>
    </xf>
    <xf numFmtId="0" fontId="17" fillId="15" borderId="0" xfId="2" applyNumberFormat="1" applyFont="1" applyFill="1" applyBorder="1" applyAlignment="1">
      <alignment vertical="center"/>
    </xf>
    <xf numFmtId="0" fontId="36" fillId="15" borderId="0" xfId="44" applyNumberFormat="1" applyFont="1" applyFill="1" applyBorder="1" applyAlignment="1">
      <alignment horizontal="center" vertical="center" wrapText="1"/>
    </xf>
    <xf numFmtId="177" fontId="36" fillId="15" borderId="11" xfId="44" applyNumberFormat="1" applyFont="1" applyFill="1" applyBorder="1" applyAlignment="1">
      <alignment horizontal="center" vertical="center" wrapText="1"/>
    </xf>
    <xf numFmtId="0" fontId="37" fillId="0" borderId="0" xfId="2" applyNumberFormat="1" applyFont="1" applyBorder="1" applyAlignment="1">
      <alignment horizontal="center" vertical="center"/>
    </xf>
    <xf numFmtId="0" fontId="38" fillId="0" borderId="0" xfId="2" applyNumberFormat="1" applyFont="1" applyBorder="1" applyAlignment="1">
      <alignment vertical="center" wrapText="1"/>
    </xf>
    <xf numFmtId="3" fontId="38" fillId="0" borderId="11" xfId="2" applyNumberFormat="1" applyFont="1" applyBorder="1" applyAlignment="1">
      <alignment horizontal="center" vertical="center" wrapText="1"/>
    </xf>
    <xf numFmtId="0" fontId="19" fillId="0" borderId="0" xfId="2" applyNumberFormat="1" applyFont="1" applyBorder="1" applyAlignment="1">
      <alignment horizontal="center"/>
    </xf>
    <xf numFmtId="0" fontId="36" fillId="0" borderId="0" xfId="2" applyNumberFormat="1" applyFont="1" applyBorder="1" applyAlignment="1">
      <alignment vertical="center" wrapText="1"/>
    </xf>
    <xf numFmtId="3" fontId="36" fillId="0" borderId="11" xfId="2" applyNumberFormat="1" applyFont="1" applyBorder="1" applyAlignment="1">
      <alignment horizontal="center" vertical="center" wrapText="1"/>
    </xf>
    <xf numFmtId="3" fontId="36" fillId="15" borderId="11" xfId="44" applyNumberFormat="1" applyFont="1" applyFill="1" applyBorder="1" applyAlignment="1">
      <alignment horizontal="center" vertical="center" wrapText="1"/>
    </xf>
    <xf numFmtId="0" fontId="19" fillId="0" borderId="0" xfId="2" applyFont="1" applyBorder="1"/>
    <xf numFmtId="0" fontId="39" fillId="0" borderId="0" xfId="2" applyNumberFormat="1" applyFont="1" applyBorder="1" applyAlignment="1">
      <alignment horizontal="center" vertical="center"/>
    </xf>
    <xf numFmtId="0" fontId="40" fillId="0" borderId="0" xfId="0" applyFont="1"/>
    <xf numFmtId="0" fontId="35" fillId="2" borderId="0" xfId="0" applyFont="1" applyFill="1" applyAlignment="1">
      <alignment horizontal="left" vertical="center" wrapText="1"/>
    </xf>
    <xf numFmtId="17" fontId="35" fillId="2" borderId="21" xfId="0" applyNumberFormat="1" applyFont="1" applyFill="1" applyBorder="1" applyAlignment="1">
      <alignment horizontal="center" vertical="center" wrapText="1"/>
    </xf>
    <xf numFmtId="17" fontId="35" fillId="2" borderId="22" xfId="0" applyNumberFormat="1" applyFont="1" applyFill="1" applyBorder="1" applyAlignment="1">
      <alignment horizontal="center" vertical="center" wrapText="1"/>
    </xf>
    <xf numFmtId="0" fontId="41" fillId="5" borderId="21" xfId="0" applyFont="1" applyFill="1" applyBorder="1" applyAlignment="1">
      <alignment horizontal="center" vertical="center" wrapText="1"/>
    </xf>
    <xf numFmtId="0" fontId="41" fillId="5" borderId="22" xfId="0" applyFont="1" applyFill="1" applyBorder="1" applyAlignment="1">
      <alignment horizontal="center" vertical="center" wrapText="1"/>
    </xf>
    <xf numFmtId="0" fontId="37" fillId="0" borderId="0" xfId="0" applyFont="1" applyAlignment="1">
      <alignment horizontal="center" vertical="center" wrapText="1"/>
    </xf>
    <xf numFmtId="0" fontId="42" fillId="0" borderId="0" xfId="0" applyFont="1" applyAlignment="1">
      <alignment horizontal="left" vertical="center" wrapText="1"/>
    </xf>
    <xf numFmtId="171" fontId="42" fillId="0" borderId="21" xfId="80" applyNumberFormat="1" applyFont="1" applyBorder="1" applyAlignment="1">
      <alignment horizontal="center" vertical="center" wrapText="1"/>
    </xf>
    <xf numFmtId="171" fontId="42" fillId="0" borderId="22" xfId="80" applyNumberFormat="1" applyFont="1" applyBorder="1" applyAlignment="1">
      <alignment horizontal="center" vertical="center" wrapText="1"/>
    </xf>
    <xf numFmtId="0" fontId="41" fillId="0" borderId="0" xfId="0" applyFont="1" applyAlignment="1">
      <alignment horizontal="left" vertical="center" wrapText="1"/>
    </xf>
    <xf numFmtId="171" fontId="41" fillId="0" borderId="21" xfId="80" applyNumberFormat="1" applyFont="1" applyBorder="1" applyAlignment="1">
      <alignment horizontal="center" vertical="center" wrapText="1"/>
    </xf>
    <xf numFmtId="171" fontId="41" fillId="0" borderId="22" xfId="80" applyNumberFormat="1" applyFont="1" applyBorder="1" applyAlignment="1">
      <alignment horizontal="center" vertical="center" wrapText="1"/>
    </xf>
    <xf numFmtId="171" fontId="41" fillId="5" borderId="21" xfId="80" applyNumberFormat="1" applyFont="1" applyFill="1" applyBorder="1" applyAlignment="1">
      <alignment horizontal="center" vertical="center" wrapText="1"/>
    </xf>
    <xf numFmtId="171" fontId="41" fillId="5" borderId="22" xfId="80" applyNumberFormat="1" applyFont="1" applyFill="1" applyBorder="1" applyAlignment="1">
      <alignment horizontal="center" vertical="center" wrapText="1"/>
    </xf>
    <xf numFmtId="0" fontId="19" fillId="0" borderId="0" xfId="0" applyFont="1" applyAlignment="1">
      <alignment vertical="center" wrapText="1"/>
    </xf>
    <xf numFmtId="0" fontId="39" fillId="0" borderId="0" xfId="0" applyFont="1" applyAlignment="1">
      <alignment horizontal="center" vertical="center" wrapText="1"/>
    </xf>
    <xf numFmtId="0" fontId="17" fillId="3" borderId="22" xfId="0" applyFont="1" applyFill="1" applyBorder="1" applyAlignment="1">
      <alignment vertical="center" wrapText="1"/>
    </xf>
    <xf numFmtId="17" fontId="35" fillId="2" borderId="21" xfId="0" applyNumberFormat="1" applyFont="1" applyFill="1" applyBorder="1" applyAlignment="1">
      <alignment horizontal="center" vertical="center"/>
    </xf>
    <xf numFmtId="17" fontId="35" fillId="2" borderId="22" xfId="0" applyNumberFormat="1" applyFont="1" applyFill="1" applyBorder="1" applyAlignment="1">
      <alignment horizontal="center" vertical="center"/>
    </xf>
    <xf numFmtId="173" fontId="42" fillId="0" borderId="21" xfId="0" applyNumberFormat="1" applyFont="1" applyBorder="1" applyAlignment="1">
      <alignment horizontal="center" vertical="center" wrapText="1"/>
    </xf>
    <xf numFmtId="173" fontId="42" fillId="0" borderId="22" xfId="0" applyNumberFormat="1" applyFont="1" applyBorder="1" applyAlignment="1">
      <alignment horizontal="center" vertical="center" wrapText="1"/>
    </xf>
    <xf numFmtId="173" fontId="41" fillId="0" borderId="21" xfId="0" applyNumberFormat="1" applyFont="1" applyBorder="1" applyAlignment="1">
      <alignment horizontal="center" vertical="center" wrapText="1"/>
    </xf>
    <xf numFmtId="173" fontId="41" fillId="0" borderId="22" xfId="0" applyNumberFormat="1" applyFont="1" applyBorder="1" applyAlignment="1">
      <alignment horizontal="center" vertical="center" wrapText="1"/>
    </xf>
    <xf numFmtId="173" fontId="41" fillId="5" borderId="21" xfId="0" applyNumberFormat="1" applyFont="1" applyFill="1" applyBorder="1" applyAlignment="1">
      <alignment horizontal="center" vertical="center" wrapText="1"/>
    </xf>
    <xf numFmtId="173" fontId="41" fillId="5" borderId="22" xfId="0" applyNumberFormat="1" applyFont="1" applyFill="1" applyBorder="1" applyAlignment="1">
      <alignment horizontal="center" vertical="center" wrapText="1"/>
    </xf>
    <xf numFmtId="0" fontId="39" fillId="0" borderId="45" xfId="0" applyFont="1" applyBorder="1" applyAlignment="1">
      <alignment horizontal="center" vertical="center" wrapText="1"/>
    </xf>
    <xf numFmtId="0" fontId="41" fillId="0" borderId="45" xfId="0" applyFont="1" applyBorder="1" applyAlignment="1">
      <alignment horizontal="left" vertical="center" wrapText="1"/>
    </xf>
    <xf numFmtId="173" fontId="41" fillId="0" borderId="46" xfId="0" applyNumberFormat="1" applyFont="1" applyBorder="1" applyAlignment="1">
      <alignment horizontal="center" vertical="center" wrapText="1"/>
    </xf>
    <xf numFmtId="173" fontId="41" fillId="0" borderId="47" xfId="0" applyNumberFormat="1" applyFont="1" applyBorder="1" applyAlignment="1">
      <alignment horizontal="center" vertical="center" wrapText="1"/>
    </xf>
    <xf numFmtId="0" fontId="33" fillId="0" borderId="0" xfId="0" applyFont="1" applyAlignment="1">
      <alignment horizontal="left" vertical="center" wrapText="1"/>
    </xf>
    <xf numFmtId="173" fontId="41" fillId="0" borderId="0" xfId="0" applyNumberFormat="1" applyFont="1" applyAlignment="1">
      <alignment horizontal="center" vertical="center" wrapText="1"/>
    </xf>
    <xf numFmtId="0" fontId="37" fillId="0" borderId="0" xfId="0" applyFont="1" applyAlignment="1">
      <alignment horizontal="center" vertical="center"/>
    </xf>
    <xf numFmtId="0" fontId="42" fillId="0" borderId="0" xfId="0" applyFont="1" applyAlignment="1">
      <alignment horizontal="left" vertical="center"/>
    </xf>
    <xf numFmtId="0" fontId="19" fillId="0" borderId="0" xfId="0" applyFont="1" applyAlignment="1">
      <alignment vertical="center"/>
    </xf>
    <xf numFmtId="0" fontId="17" fillId="3" borderId="0" xfId="0" applyFont="1" applyFill="1" applyBorder="1" applyAlignment="1">
      <alignment vertical="center"/>
    </xf>
    <xf numFmtId="0" fontId="35" fillId="2" borderId="0" xfId="0" applyFont="1" applyFill="1" applyAlignment="1">
      <alignment horizontal="left" vertical="center"/>
    </xf>
    <xf numFmtId="0" fontId="41" fillId="5" borderId="21" xfId="0" applyFont="1" applyFill="1" applyBorder="1" applyAlignment="1">
      <alignment horizontal="center" vertical="center"/>
    </xf>
    <xf numFmtId="0" fontId="41" fillId="5" borderId="22" xfId="0" applyFont="1" applyFill="1" applyBorder="1" applyAlignment="1">
      <alignment horizontal="center" vertical="center"/>
    </xf>
    <xf numFmtId="167" fontId="42" fillId="0" borderId="22" xfId="0" applyNumberFormat="1" applyFont="1" applyBorder="1" applyAlignment="1">
      <alignment horizontal="center" vertical="center"/>
    </xf>
    <xf numFmtId="3" fontId="36" fillId="0" borderId="0" xfId="2" applyNumberFormat="1" applyFont="1" applyBorder="1" applyAlignment="1">
      <alignment horizontal="center" vertical="center" wrapText="1"/>
    </xf>
    <xf numFmtId="0" fontId="44" fillId="0" borderId="0" xfId="2" applyFont="1" applyFill="1" applyBorder="1" applyAlignment="1">
      <alignment vertical="top"/>
    </xf>
    <xf numFmtId="0" fontId="45" fillId="0" borderId="0" xfId="2" applyFont="1" applyAlignment="1">
      <alignment horizontal="center" vertical="center"/>
    </xf>
    <xf numFmtId="0" fontId="45" fillId="0" borderId="0" xfId="2" applyFont="1"/>
    <xf numFmtId="0" fontId="17" fillId="0" borderId="0" xfId="0" applyFont="1"/>
    <xf numFmtId="0" fontId="17" fillId="0" borderId="0" xfId="0" applyFont="1" applyAlignment="1">
      <alignment horizontal="justify" vertical="center"/>
    </xf>
    <xf numFmtId="17" fontId="17" fillId="0" borderId="0" xfId="0" applyNumberFormat="1" applyFont="1" applyAlignment="1">
      <alignment horizontal="left"/>
    </xf>
    <xf numFmtId="0" fontId="35" fillId="2" borderId="19" xfId="0" applyFont="1" applyFill="1" applyBorder="1" applyAlignment="1">
      <alignment horizontal="center" vertical="center" wrapText="1"/>
    </xf>
    <xf numFmtId="0" fontId="35" fillId="2" borderId="16" xfId="0" applyFont="1" applyFill="1" applyBorder="1" applyAlignment="1">
      <alignment horizontal="center" vertical="center" wrapText="1"/>
    </xf>
    <xf numFmtId="0" fontId="17" fillId="11" borderId="35" xfId="0" applyFont="1" applyFill="1" applyBorder="1" applyAlignment="1">
      <alignment horizontal="justify" vertical="center"/>
    </xf>
    <xf numFmtId="1" fontId="17" fillId="11" borderId="33" xfId="0" applyNumberFormat="1" applyFont="1" applyFill="1" applyBorder="1" applyAlignment="1">
      <alignment horizontal="right" vertical="center"/>
    </xf>
    <xf numFmtId="0" fontId="19" fillId="0" borderId="16" xfId="0" applyFont="1" applyBorder="1" applyAlignment="1">
      <alignment horizontal="justify" vertical="center" wrapText="1"/>
    </xf>
    <xf numFmtId="1" fontId="40" fillId="0" borderId="17" xfId="0" applyNumberFormat="1" applyFont="1" applyBorder="1" applyAlignment="1">
      <alignment horizontal="right" vertical="center"/>
    </xf>
    <xf numFmtId="0" fontId="17" fillId="11" borderId="33" xfId="0" applyFont="1" applyFill="1" applyBorder="1" applyAlignment="1">
      <alignment horizontal="justify" vertical="center"/>
    </xf>
    <xf numFmtId="0" fontId="45" fillId="0" borderId="0" xfId="2" applyFont="1" applyAlignment="1">
      <alignment horizontal="center"/>
    </xf>
    <xf numFmtId="167" fontId="45" fillId="0" borderId="0" xfId="2" applyNumberFormat="1" applyFont="1" applyAlignment="1">
      <alignment horizontal="center"/>
    </xf>
    <xf numFmtId="0" fontId="46" fillId="3" borderId="19" xfId="0" applyFont="1" applyFill="1" applyBorder="1" applyAlignment="1">
      <alignment horizontal="left" vertical="center"/>
    </xf>
    <xf numFmtId="0" fontId="19" fillId="0" borderId="16" xfId="0" applyFont="1" applyBorder="1" applyAlignment="1">
      <alignment wrapText="1"/>
    </xf>
    <xf numFmtId="17" fontId="35" fillId="2" borderId="16" xfId="0" applyNumberFormat="1" applyFont="1" applyFill="1" applyBorder="1" applyAlignment="1">
      <alignment horizontal="center" vertical="center"/>
    </xf>
    <xf numFmtId="0" fontId="17" fillId="3" borderId="32" xfId="0" applyFont="1" applyFill="1" applyBorder="1" applyAlignment="1">
      <alignment horizontal="center" vertical="center"/>
    </xf>
    <xf numFmtId="0" fontId="17" fillId="3" borderId="32" xfId="0" applyFont="1" applyFill="1" applyBorder="1" applyAlignment="1">
      <alignment horizontal="left" vertical="center" wrapText="1"/>
    </xf>
    <xf numFmtId="3" fontId="17" fillId="0" borderId="32" xfId="0" applyNumberFormat="1" applyFont="1" applyBorder="1" applyAlignment="1">
      <alignment horizontal="right" vertical="center"/>
    </xf>
    <xf numFmtId="3" fontId="17" fillId="3" borderId="32" xfId="0" applyNumberFormat="1" applyFont="1" applyFill="1" applyBorder="1" applyAlignment="1">
      <alignment horizontal="right" vertical="center"/>
    </xf>
    <xf numFmtId="0" fontId="19" fillId="3" borderId="32" xfId="0" applyFont="1" applyFill="1" applyBorder="1" applyAlignment="1">
      <alignment horizontal="center" vertical="center"/>
    </xf>
    <xf numFmtId="3" fontId="19" fillId="3" borderId="32" xfId="0" applyNumberFormat="1" applyFont="1" applyFill="1" applyBorder="1" applyAlignment="1">
      <alignment horizontal="right" vertical="center"/>
    </xf>
    <xf numFmtId="0" fontId="19" fillId="3" borderId="28" xfId="0" applyFont="1" applyFill="1" applyBorder="1" applyAlignment="1">
      <alignment horizontal="center" vertical="center"/>
    </xf>
    <xf numFmtId="0" fontId="19" fillId="3" borderId="28" xfId="0" applyFont="1" applyFill="1" applyBorder="1" applyAlignment="1">
      <alignment horizontal="left" vertical="center" wrapText="1"/>
    </xf>
    <xf numFmtId="3" fontId="19" fillId="3" borderId="28" xfId="0" applyNumberFormat="1" applyFont="1" applyFill="1" applyBorder="1" applyAlignment="1">
      <alignment horizontal="right" vertical="center"/>
    </xf>
    <xf numFmtId="0" fontId="17" fillId="10" borderId="21" xfId="0" applyFont="1" applyFill="1" applyBorder="1" applyAlignment="1">
      <alignment horizontal="center" vertical="center"/>
    </xf>
    <xf numFmtId="0" fontId="17" fillId="10" borderId="22" xfId="0" applyFont="1" applyFill="1" applyBorder="1" applyAlignment="1">
      <alignment horizontal="left" vertical="center" wrapText="1"/>
    </xf>
    <xf numFmtId="3" fontId="17" fillId="10" borderId="22" xfId="0" applyNumberFormat="1" applyFont="1" applyFill="1" applyBorder="1" applyAlignment="1">
      <alignment horizontal="right" vertical="center"/>
    </xf>
    <xf numFmtId="0" fontId="17" fillId="0" borderId="0" xfId="0" applyFont="1" applyAlignment="1">
      <alignment wrapText="1"/>
    </xf>
    <xf numFmtId="0" fontId="17" fillId="0" borderId="0" xfId="0" applyFont="1" applyAlignment="1">
      <alignment horizontal="left"/>
    </xf>
    <xf numFmtId="0" fontId="19" fillId="0" borderId="27" xfId="0" applyFont="1" applyBorder="1"/>
    <xf numFmtId="0" fontId="19" fillId="0" borderId="26" xfId="0" applyFont="1" applyBorder="1" applyAlignment="1">
      <alignment wrapText="1"/>
    </xf>
    <xf numFmtId="0" fontId="47" fillId="3" borderId="26" xfId="0" applyFont="1" applyFill="1" applyBorder="1" applyAlignment="1">
      <alignment horizontal="right" vertical="center"/>
    </xf>
    <xf numFmtId="0" fontId="46" fillId="3" borderId="14" xfId="0" applyFont="1" applyFill="1" applyBorder="1" applyAlignment="1">
      <alignment horizontal="left" vertical="center"/>
    </xf>
    <xf numFmtId="0" fontId="19" fillId="0" borderId="15" xfId="0" applyFont="1" applyBorder="1" applyAlignment="1">
      <alignment wrapText="1"/>
    </xf>
    <xf numFmtId="17" fontId="35" fillId="2" borderId="15" xfId="0" applyNumberFormat="1" applyFont="1" applyFill="1" applyBorder="1" applyAlignment="1">
      <alignment horizontal="center" vertical="center"/>
    </xf>
    <xf numFmtId="0" fontId="19" fillId="3" borderId="36" xfId="0" applyFont="1" applyFill="1" applyBorder="1" applyAlignment="1">
      <alignment horizontal="center" vertical="center"/>
    </xf>
    <xf numFmtId="0" fontId="17" fillId="3" borderId="37" xfId="0" applyFont="1" applyFill="1" applyBorder="1" applyAlignment="1">
      <alignment horizontal="left" vertical="center" wrapText="1"/>
    </xf>
    <xf numFmtId="3" fontId="17" fillId="3" borderId="37" xfId="0" applyNumberFormat="1" applyFont="1" applyFill="1" applyBorder="1" applyAlignment="1">
      <alignment horizontal="right" vertical="center"/>
    </xf>
    <xf numFmtId="0" fontId="17" fillId="3" borderId="37" xfId="0" applyFont="1" applyFill="1" applyBorder="1" applyAlignment="1">
      <alignment horizontal="left" vertical="center" wrapText="1" indent="2"/>
    </xf>
    <xf numFmtId="0" fontId="19" fillId="3" borderId="37" xfId="0" applyFont="1" applyFill="1" applyBorder="1" applyAlignment="1">
      <alignment horizontal="left" vertical="center" wrapText="1" indent="3"/>
    </xf>
    <xf numFmtId="3" fontId="19" fillId="3" borderId="37" xfId="0" applyNumberFormat="1" applyFont="1" applyFill="1" applyBorder="1" applyAlignment="1">
      <alignment horizontal="right" vertical="center"/>
    </xf>
    <xf numFmtId="0" fontId="19" fillId="3" borderId="21" xfId="0" applyFont="1" applyFill="1" applyBorder="1" applyAlignment="1">
      <alignment horizontal="center" vertical="center"/>
    </xf>
    <xf numFmtId="0" fontId="19" fillId="3" borderId="22" xfId="0" applyFont="1" applyFill="1" applyBorder="1" applyAlignment="1">
      <alignment horizontal="left" vertical="center" wrapText="1" indent="3"/>
    </xf>
    <xf numFmtId="3" fontId="19"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0" fontId="17" fillId="3" borderId="20" xfId="0" applyFont="1" applyFill="1" applyBorder="1" applyAlignment="1">
      <alignment vertical="center" wrapText="1"/>
    </xf>
    <xf numFmtId="0" fontId="34" fillId="3" borderId="0" xfId="0" applyFont="1" applyFill="1" applyBorder="1" applyAlignment="1">
      <alignment vertical="center" wrapText="1"/>
    </xf>
    <xf numFmtId="0" fontId="34" fillId="3" borderId="23" xfId="0" applyFont="1" applyFill="1" applyBorder="1" applyAlignment="1">
      <alignment horizontal="right" vertical="center"/>
    </xf>
    <xf numFmtId="0" fontId="36" fillId="15" borderId="0" xfId="44" applyNumberFormat="1" applyFont="1" applyFill="1" applyBorder="1" applyAlignment="1">
      <alignment horizontal="right" vertical="center" wrapText="1"/>
    </xf>
    <xf numFmtId="0" fontId="34" fillId="0" borderId="0" xfId="0" applyFont="1" applyAlignment="1">
      <alignment horizontal="right"/>
    </xf>
    <xf numFmtId="17" fontId="35" fillId="2" borderId="12" xfId="0" applyNumberFormat="1" applyFont="1" applyFill="1" applyBorder="1" applyAlignment="1">
      <alignment horizontal="center" vertical="center"/>
    </xf>
    <xf numFmtId="0" fontId="19" fillId="0" borderId="12" xfId="0" applyFont="1" applyBorder="1"/>
    <xf numFmtId="0" fontId="17" fillId="10" borderId="12" xfId="0" applyFont="1" applyFill="1" applyBorder="1" applyAlignment="1">
      <alignment horizontal="center" vertical="center"/>
    </xf>
    <xf numFmtId="0" fontId="17" fillId="10" borderId="12" xfId="0" applyFont="1" applyFill="1" applyBorder="1" applyAlignment="1">
      <alignment horizontal="left" vertical="center"/>
    </xf>
    <xf numFmtId="0" fontId="19" fillId="3" borderId="31" xfId="0" applyFont="1" applyFill="1" applyBorder="1" applyAlignment="1">
      <alignment horizontal="center" vertical="center" wrapText="1"/>
    </xf>
    <xf numFmtId="0" fontId="19" fillId="3" borderId="32" xfId="0" applyFont="1" applyFill="1" applyBorder="1" applyAlignment="1">
      <alignment horizontal="left" vertical="center" wrapText="1"/>
    </xf>
    <xf numFmtId="0" fontId="17" fillId="3" borderId="31" xfId="0" applyFont="1" applyFill="1" applyBorder="1" applyAlignment="1">
      <alignment horizontal="center" vertical="center" wrapText="1"/>
    </xf>
    <xf numFmtId="0" fontId="19" fillId="0" borderId="31" xfId="0" applyFont="1" applyBorder="1" applyAlignment="1">
      <alignment horizontal="center" vertical="center" wrapText="1"/>
    </xf>
    <xf numFmtId="0" fontId="17" fillId="3" borderId="29"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34" fillId="3" borderId="24" xfId="0" applyFont="1" applyFill="1" applyBorder="1" applyAlignment="1">
      <alignment horizontal="right" vertical="center" wrapText="1"/>
    </xf>
    <xf numFmtId="3" fontId="22" fillId="3" borderId="37" xfId="0" applyNumberFormat="1" applyFont="1" applyFill="1" applyBorder="1" applyAlignment="1">
      <alignment horizontal="right" vertical="center"/>
    </xf>
    <xf numFmtId="3" fontId="22" fillId="3" borderId="28" xfId="0" applyNumberFormat="1" applyFont="1" applyFill="1" applyBorder="1" applyAlignment="1">
      <alignment horizontal="right" vertical="center"/>
    </xf>
    <xf numFmtId="0" fontId="22" fillId="0" borderId="0" xfId="2" applyFont="1" applyAlignment="1">
      <alignment horizontal="center"/>
    </xf>
    <xf numFmtId="174" fontId="28" fillId="11" borderId="33" xfId="80" applyNumberFormat="1" applyFont="1" applyFill="1" applyBorder="1" applyAlignment="1">
      <alignment horizontal="right" vertical="center" indent="1"/>
    </xf>
    <xf numFmtId="3" fontId="28" fillId="0" borderId="11" xfId="2" applyNumberFormat="1" applyFont="1" applyBorder="1" applyAlignment="1">
      <alignment horizontal="center" vertical="center" wrapText="1"/>
    </xf>
    <xf numFmtId="171" fontId="22" fillId="6" borderId="3" xfId="80" applyNumberFormat="1" applyFont="1" applyFill="1" applyBorder="1" applyAlignment="1">
      <alignment horizontal="right" vertical="center"/>
    </xf>
    <xf numFmtId="3" fontId="22" fillId="0" borderId="3" xfId="0" applyNumberFormat="1" applyFont="1" applyBorder="1"/>
    <xf numFmtId="0" fontId="49" fillId="0" borderId="0" xfId="0" applyFont="1" applyAlignment="1">
      <alignment horizontal="center"/>
    </xf>
    <xf numFmtId="0" fontId="50" fillId="2" borderId="1" xfId="0" applyFont="1" applyFill="1" applyBorder="1" applyAlignment="1">
      <alignment horizontal="center" vertical="center" wrapText="1"/>
    </xf>
    <xf numFmtId="0" fontId="51" fillId="2" borderId="1" xfId="0" applyFont="1" applyFill="1" applyBorder="1" applyAlignment="1">
      <alignment horizontal="center" vertical="center" wrapText="1"/>
    </xf>
    <xf numFmtId="0" fontId="52" fillId="0" borderId="5" xfId="0" applyFont="1" applyBorder="1" applyAlignment="1">
      <alignment horizontal="justify" vertical="center" wrapText="1"/>
    </xf>
    <xf numFmtId="0" fontId="53" fillId="0" borderId="5" xfId="47" applyFont="1" applyBorder="1" applyAlignment="1">
      <alignment horizontal="center" vertical="center" wrapText="1"/>
    </xf>
    <xf numFmtId="0" fontId="48" fillId="0" borderId="0" xfId="0" applyFont="1"/>
    <xf numFmtId="0" fontId="52" fillId="0" borderId="0" xfId="2" applyFont="1"/>
    <xf numFmtId="0" fontId="54" fillId="0" borderId="0" xfId="2" applyFont="1" applyFill="1" applyBorder="1" applyAlignment="1">
      <alignment vertical="top"/>
    </xf>
    <xf numFmtId="0" fontId="52" fillId="0" borderId="0" xfId="2" applyFont="1" applyAlignment="1">
      <alignment horizontal="center"/>
    </xf>
    <xf numFmtId="0" fontId="55" fillId="0" borderId="0" xfId="47" applyFont="1" applyFill="1" applyAlignment="1">
      <alignment horizontal="center"/>
    </xf>
    <xf numFmtId="0" fontId="23" fillId="0" borderId="0" xfId="0" applyFont="1"/>
    <xf numFmtId="0" fontId="29" fillId="0" borderId="0" xfId="0" applyFont="1"/>
    <xf numFmtId="0" fontId="56" fillId="2" borderId="16" xfId="0" applyFont="1" applyFill="1" applyBorder="1" applyAlignment="1">
      <alignment horizontal="center" vertical="center" wrapText="1"/>
    </xf>
    <xf numFmtId="0" fontId="57" fillId="4" borderId="6" xfId="0" applyFont="1" applyFill="1" applyBorder="1" applyAlignment="1"/>
    <xf numFmtId="3" fontId="58" fillId="11" borderId="33" xfId="0" applyNumberFormat="1" applyFont="1" applyFill="1" applyBorder="1" applyAlignment="1">
      <alignment horizontal="right" vertical="center"/>
    </xf>
    <xf numFmtId="0" fontId="59" fillId="0" borderId="0" xfId="0" applyFont="1"/>
    <xf numFmtId="0" fontId="60" fillId="0" borderId="5" xfId="0" applyFont="1" applyBorder="1" applyAlignment="1">
      <alignment horizontal="justify" wrapText="1"/>
    </xf>
    <xf numFmtId="3" fontId="29" fillId="0" borderId="18" xfId="0" applyNumberFormat="1" applyFont="1" applyBorder="1" applyAlignment="1">
      <alignment horizontal="right" vertical="center"/>
    </xf>
    <xf numFmtId="0" fontId="57" fillId="4" borderId="4" xfId="0" applyFont="1" applyFill="1" applyBorder="1" applyAlignment="1"/>
    <xf numFmtId="3" fontId="58" fillId="11" borderId="22" xfId="0" applyNumberFormat="1" applyFont="1" applyFill="1" applyBorder="1" applyAlignment="1">
      <alignment horizontal="right" vertical="center"/>
    </xf>
    <xf numFmtId="0" fontId="22" fillId="0" borderId="0" xfId="0" applyFont="1" applyFill="1" applyBorder="1"/>
    <xf numFmtId="0" fontId="61" fillId="0" borderId="0" xfId="0" applyFont="1" applyFill="1" applyBorder="1" applyAlignment="1">
      <alignment horizontal="left" vertical="center" wrapText="1"/>
    </xf>
    <xf numFmtId="3" fontId="62" fillId="0" borderId="0" xfId="0" applyNumberFormat="1" applyFont="1" applyFill="1" applyBorder="1" applyAlignment="1">
      <alignment horizontal="center"/>
    </xf>
    <xf numFmtId="0" fontId="22" fillId="0" borderId="0" xfId="0" applyFont="1" applyAlignment="1"/>
    <xf numFmtId="0" fontId="23" fillId="0" borderId="0" xfId="0" applyFont="1" applyAlignment="1"/>
    <xf numFmtId="0" fontId="27" fillId="2" borderId="9" xfId="0" applyFont="1" applyFill="1" applyBorder="1" applyAlignment="1">
      <alignment horizontal="center" vertical="center" wrapText="1"/>
    </xf>
    <xf numFmtId="17" fontId="63" fillId="2" borderId="10" xfId="0" applyNumberFormat="1" applyFont="1" applyFill="1" applyBorder="1" applyAlignment="1">
      <alignment horizontal="center" vertical="center" wrapText="1"/>
    </xf>
    <xf numFmtId="17" fontId="63" fillId="2" borderId="11" xfId="0" applyNumberFormat="1" applyFont="1" applyFill="1" applyBorder="1" applyAlignment="1">
      <alignment horizontal="center" vertical="center" wrapText="1"/>
    </xf>
    <xf numFmtId="0" fontId="57" fillId="4" borderId="6" xfId="0" applyFont="1" applyFill="1" applyBorder="1" applyAlignment="1">
      <alignment vertical="center"/>
    </xf>
    <xf numFmtId="174" fontId="58" fillId="11" borderId="33" xfId="80" applyNumberFormat="1" applyFont="1" applyFill="1" applyBorder="1" applyAlignment="1">
      <alignment horizontal="right" vertical="center"/>
    </xf>
    <xf numFmtId="175" fontId="57" fillId="4" borderId="8" xfId="80" applyNumberFormat="1" applyFont="1" applyFill="1" applyBorder="1" applyAlignment="1">
      <alignment horizontal="right" vertical="center"/>
    </xf>
    <xf numFmtId="3" fontId="57" fillId="4" borderId="8" xfId="80" applyNumberFormat="1" applyFont="1" applyFill="1" applyBorder="1" applyAlignment="1">
      <alignment horizontal="right" vertical="center" indent="1"/>
    </xf>
    <xf numFmtId="164" fontId="22" fillId="0" borderId="0" xfId="1" applyNumberFormat="1" applyFont="1"/>
    <xf numFmtId="0" fontId="60" fillId="0" borderId="5" xfId="0" applyFont="1" applyBorder="1" applyAlignment="1">
      <alignment horizontal="justify" vertical="center" wrapText="1"/>
    </xf>
    <xf numFmtId="174" fontId="29" fillId="0" borderId="18" xfId="80" applyNumberFormat="1" applyFont="1" applyBorder="1" applyAlignment="1">
      <alignment horizontal="right" vertical="center"/>
    </xf>
    <xf numFmtId="174" fontId="29" fillId="0" borderId="17" xfId="80" applyNumberFormat="1" applyFont="1" applyBorder="1" applyAlignment="1">
      <alignment horizontal="right" vertical="center"/>
    </xf>
    <xf numFmtId="175" fontId="64" fillId="0" borderId="2" xfId="80" applyNumberFormat="1" applyFont="1" applyFill="1" applyBorder="1" applyAlignment="1">
      <alignment horizontal="right"/>
    </xf>
    <xf numFmtId="3" fontId="64" fillId="0" borderId="2" xfId="80" applyNumberFormat="1" applyFont="1" applyFill="1" applyBorder="1" applyAlignment="1">
      <alignment horizontal="right" indent="1"/>
    </xf>
    <xf numFmtId="175" fontId="57" fillId="4" borderId="6" xfId="80" applyNumberFormat="1" applyFont="1" applyFill="1" applyBorder="1" applyAlignment="1">
      <alignment horizontal="right" vertical="center"/>
    </xf>
    <xf numFmtId="3" fontId="57" fillId="4" borderId="6" xfId="80" applyNumberFormat="1" applyFont="1" applyFill="1" applyBorder="1" applyAlignment="1">
      <alignment horizontal="right" vertical="center" indent="1"/>
    </xf>
    <xf numFmtId="174" fontId="58" fillId="11" borderId="33" xfId="80" applyNumberFormat="1" applyFont="1" applyFill="1" applyBorder="1" applyAlignment="1">
      <alignment horizontal="right" vertical="center" indent="1"/>
    </xf>
    <xf numFmtId="174" fontId="57" fillId="4" borderId="6" xfId="80" applyNumberFormat="1" applyFont="1" applyFill="1" applyBorder="1" applyAlignment="1">
      <alignment horizontal="right" vertical="center" indent="1"/>
    </xf>
    <xf numFmtId="174" fontId="57" fillId="4" borderId="6" xfId="80" applyNumberFormat="1" applyFont="1" applyFill="1" applyBorder="1" applyAlignment="1">
      <alignment horizontal="right" vertical="center"/>
    </xf>
    <xf numFmtId="174" fontId="64" fillId="0" borderId="2" xfId="80" applyNumberFormat="1" applyFont="1" applyFill="1" applyBorder="1" applyAlignment="1">
      <alignment horizontal="right"/>
    </xf>
    <xf numFmtId="0" fontId="67" fillId="6" borderId="7" xfId="0" applyFont="1" applyFill="1" applyBorder="1" applyAlignment="1">
      <alignment vertical="center"/>
    </xf>
    <xf numFmtId="3" fontId="22" fillId="0" borderId="0" xfId="0" applyNumberFormat="1" applyFont="1"/>
    <xf numFmtId="174" fontId="22" fillId="0" borderId="0" xfId="0" applyNumberFormat="1" applyFont="1"/>
    <xf numFmtId="172" fontId="22" fillId="0" borderId="0" xfId="0" applyNumberFormat="1" applyFont="1"/>
    <xf numFmtId="0" fontId="68" fillId="3" borderId="22" xfId="0" applyFont="1" applyFill="1" applyBorder="1" applyAlignment="1">
      <alignment vertical="center" wrapText="1"/>
    </xf>
    <xf numFmtId="0" fontId="19" fillId="0" borderId="0" xfId="0" applyFont="1" applyAlignment="1">
      <alignment horizontal="justify" vertical="center" wrapText="1"/>
    </xf>
    <xf numFmtId="0" fontId="69" fillId="0" borderId="0" xfId="67" applyFont="1" applyFill="1" applyBorder="1" applyAlignment="1"/>
    <xf numFmtId="0" fontId="27" fillId="2" borderId="3" xfId="67" applyFont="1" applyFill="1" applyBorder="1" applyAlignment="1">
      <alignment horizontal="justify" vertical="center"/>
    </xf>
    <xf numFmtId="0" fontId="55" fillId="2" borderId="3" xfId="68" applyFont="1" applyFill="1" applyBorder="1" applyAlignment="1">
      <alignment horizontal="center" vertical="center" wrapText="1"/>
    </xf>
    <xf numFmtId="0" fontId="29" fillId="0" borderId="3" xfId="67" applyFont="1" applyBorder="1" applyAlignment="1">
      <alignment horizontal="justify"/>
    </xf>
    <xf numFmtId="171" fontId="22" fillId="13" borderId="3" xfId="80" applyNumberFormat="1" applyFont="1" applyFill="1" applyBorder="1" applyAlignment="1">
      <alignment horizontal="right" vertical="center"/>
    </xf>
    <xf numFmtId="0" fontId="71" fillId="0" borderId="3" xfId="68" applyFont="1" applyBorder="1" applyAlignment="1">
      <alignment horizontal="justify"/>
    </xf>
    <xf numFmtId="171" fontId="28" fillId="6" borderId="3" xfId="80" applyNumberFormat="1" applyFont="1" applyFill="1" applyBorder="1" applyAlignment="1">
      <alignment horizontal="right" vertical="center"/>
    </xf>
    <xf numFmtId="170" fontId="72" fillId="6" borderId="3" xfId="68" applyNumberFormat="1" applyFont="1" applyFill="1" applyBorder="1" applyAlignment="1">
      <alignment horizontal="justify"/>
    </xf>
    <xf numFmtId="171" fontId="22" fillId="0" borderId="3" xfId="80" applyNumberFormat="1" applyFont="1" applyBorder="1" applyAlignment="1">
      <alignment horizontal="right" vertical="center"/>
    </xf>
    <xf numFmtId="0" fontId="69" fillId="2" borderId="3" xfId="68" applyFont="1" applyFill="1" applyBorder="1" applyAlignment="1">
      <alignment horizontal="justify" vertical="center"/>
    </xf>
    <xf numFmtId="0" fontId="69" fillId="14" borderId="3" xfId="67" applyFont="1" applyFill="1" applyBorder="1" applyAlignment="1">
      <alignment horizontal="justify" vertical="center"/>
    </xf>
    <xf numFmtId="171" fontId="74" fillId="14" borderId="3" xfId="67" applyNumberFormat="1" applyFont="1" applyFill="1" applyBorder="1" applyAlignment="1">
      <alignment horizontal="justify" vertical="center"/>
    </xf>
    <xf numFmtId="171" fontId="74" fillId="6" borderId="3" xfId="67" applyNumberFormat="1" applyFont="1" applyFill="1" applyBorder="1" applyAlignment="1">
      <alignment horizontal="right" vertical="center"/>
    </xf>
    <xf numFmtId="0" fontId="75" fillId="14" borderId="54" xfId="67" applyFont="1" applyFill="1" applyBorder="1" applyAlignment="1">
      <alignment horizontal="justify" vertical="center" wrapText="1"/>
    </xf>
    <xf numFmtId="0" fontId="74" fillId="14" borderId="3" xfId="67" applyFont="1" applyFill="1" applyBorder="1" applyAlignment="1">
      <alignment horizontal="justify" vertical="center"/>
    </xf>
    <xf numFmtId="9" fontId="74" fillId="6" borderId="3" xfId="69" applyFont="1" applyFill="1" applyBorder="1" applyAlignment="1">
      <alignment horizontal="right" vertical="center" indent="1"/>
    </xf>
    <xf numFmtId="173" fontId="17" fillId="0" borderId="0" xfId="0" applyNumberFormat="1" applyFont="1" applyAlignment="1">
      <alignment horizontal="center" vertical="center" wrapText="1"/>
    </xf>
    <xf numFmtId="0" fontId="5" fillId="0" borderId="0" xfId="0" applyFont="1" applyAlignment="1">
      <alignment horizontal="justify" vertical="center"/>
    </xf>
    <xf numFmtId="3" fontId="19" fillId="3" borderId="48" xfId="80" applyNumberFormat="1" applyFont="1" applyFill="1" applyBorder="1" applyAlignment="1">
      <alignment horizontal="right" vertical="center" indent="1"/>
    </xf>
    <xf numFmtId="3" fontId="19" fillId="0" borderId="48" xfId="80" applyNumberFormat="1" applyFont="1" applyBorder="1" applyAlignment="1">
      <alignment horizontal="right" vertical="center" indent="1"/>
    </xf>
    <xf numFmtId="3" fontId="17" fillId="3" borderId="48" xfId="80" applyNumberFormat="1" applyFont="1" applyFill="1" applyBorder="1" applyAlignment="1">
      <alignment horizontal="right" vertical="center" indent="1"/>
    </xf>
    <xf numFmtId="3" fontId="17" fillId="0" borderId="48" xfId="80" applyNumberFormat="1" applyFont="1" applyBorder="1" applyAlignment="1">
      <alignment horizontal="right" vertical="center" indent="1"/>
    </xf>
    <xf numFmtId="3" fontId="17" fillId="10" borderId="32" xfId="80" applyNumberFormat="1" applyFont="1" applyFill="1" applyBorder="1" applyAlignment="1">
      <alignment horizontal="right" vertical="center" indent="1"/>
    </xf>
    <xf numFmtId="3" fontId="17" fillId="10" borderId="39" xfId="80" applyNumberFormat="1" applyFont="1" applyFill="1" applyBorder="1" applyAlignment="1">
      <alignment horizontal="right" vertical="center" indent="1"/>
    </xf>
    <xf numFmtId="3" fontId="19" fillId="3" borderId="38" xfId="80" applyNumberFormat="1" applyFont="1" applyFill="1" applyBorder="1" applyAlignment="1">
      <alignment horizontal="right" vertical="center" indent="1"/>
    </xf>
    <xf numFmtId="43" fontId="19" fillId="3" borderId="38" xfId="80" applyFont="1" applyFill="1" applyBorder="1" applyAlignment="1">
      <alignment horizontal="right" vertical="center" indent="1"/>
    </xf>
    <xf numFmtId="3" fontId="17" fillId="3" borderId="38" xfId="80" applyNumberFormat="1" applyFont="1" applyFill="1" applyBorder="1" applyAlignment="1">
      <alignment horizontal="right" vertical="center" indent="1"/>
    </xf>
    <xf numFmtId="3" fontId="19" fillId="0" borderId="38" xfId="80" applyNumberFormat="1" applyFont="1" applyBorder="1" applyAlignment="1">
      <alignment horizontal="right" vertical="center" indent="1"/>
    </xf>
    <xf numFmtId="43" fontId="19" fillId="0" borderId="38" xfId="80" applyFont="1" applyBorder="1" applyAlignment="1">
      <alignment horizontal="right" vertical="center" indent="1"/>
    </xf>
    <xf numFmtId="3" fontId="17" fillId="10" borderId="39" xfId="0" applyNumberFormat="1" applyFont="1" applyFill="1" applyBorder="1" applyAlignment="1">
      <alignment horizontal="right" vertical="center" indent="1"/>
    </xf>
    <xf numFmtId="164" fontId="17" fillId="3" borderId="38" xfId="1" applyNumberFormat="1" applyFont="1" applyFill="1" applyBorder="1" applyAlignment="1">
      <alignment horizontal="right" vertical="center" indent="1"/>
    </xf>
    <xf numFmtId="0" fontId="17" fillId="10" borderId="32" xfId="0" applyFont="1" applyFill="1" applyBorder="1" applyAlignment="1">
      <alignment horizontal="right" vertical="center" indent="1"/>
    </xf>
    <xf numFmtId="0" fontId="17" fillId="10" borderId="39" xfId="0" applyFont="1" applyFill="1" applyBorder="1" applyAlignment="1">
      <alignment horizontal="right" vertical="center" indent="1"/>
    </xf>
    <xf numFmtId="0" fontId="19" fillId="3" borderId="38" xfId="0" applyFont="1" applyFill="1" applyBorder="1" applyAlignment="1">
      <alignment horizontal="right" vertical="center" indent="1"/>
    </xf>
    <xf numFmtId="0" fontId="19" fillId="3" borderId="43" xfId="0" applyFont="1" applyFill="1" applyBorder="1" applyAlignment="1">
      <alignment horizontal="right" vertical="center" indent="1"/>
    </xf>
    <xf numFmtId="170" fontId="31" fillId="6" borderId="0" xfId="67" applyNumberFormat="1" applyFont="1" applyFill="1" applyBorder="1" applyAlignment="1">
      <alignment horizontal="right" vertical="center"/>
    </xf>
    <xf numFmtId="170" fontId="32" fillId="6" borderId="0" xfId="67" applyNumberFormat="1" applyFont="1" applyFill="1" applyBorder="1" applyAlignment="1">
      <alignment horizontal="right" vertical="center"/>
    </xf>
    <xf numFmtId="17" fontId="27" fillId="2" borderId="3" xfId="0" applyNumberFormat="1" applyFont="1" applyFill="1" applyBorder="1" applyAlignment="1">
      <alignment horizontal="center" vertical="center"/>
    </xf>
    <xf numFmtId="170" fontId="24" fillId="6" borderId="0" xfId="67" applyNumberFormat="1" applyFont="1" applyFill="1" applyBorder="1" applyAlignment="1">
      <alignment horizontal="right" vertical="center"/>
    </xf>
    <xf numFmtId="170" fontId="25" fillId="6" borderId="0" xfId="67" applyNumberFormat="1" applyFont="1" applyFill="1" applyBorder="1" applyAlignment="1">
      <alignment horizontal="right" vertical="center"/>
    </xf>
    <xf numFmtId="49" fontId="55" fillId="2" borderId="50" xfId="68" applyNumberFormat="1" applyFont="1" applyFill="1" applyBorder="1" applyAlignment="1">
      <alignment horizontal="center" vertical="center" wrapText="1"/>
    </xf>
    <xf numFmtId="49" fontId="55" fillId="2" borderId="51" xfId="68" applyNumberFormat="1" applyFont="1" applyFill="1" applyBorder="1" applyAlignment="1">
      <alignment horizontal="center" vertical="center" wrapText="1"/>
    </xf>
    <xf numFmtId="171" fontId="55" fillId="2" borderId="52" xfId="68" applyNumberFormat="1" applyFont="1" applyFill="1" applyBorder="1" applyAlignment="1">
      <alignment horizontal="center" vertical="center"/>
    </xf>
    <xf numFmtId="171" fontId="55" fillId="2" borderId="53" xfId="68" applyNumberFormat="1" applyFont="1" applyFill="1" applyBorder="1" applyAlignment="1">
      <alignment horizontal="center" vertical="center"/>
    </xf>
    <xf numFmtId="0" fontId="34" fillId="3" borderId="23" xfId="0" applyFont="1" applyFill="1" applyBorder="1" applyAlignment="1">
      <alignment horizontal="right" vertical="center" wrapText="1"/>
    </xf>
    <xf numFmtId="0" fontId="34" fillId="3" borderId="0" xfId="0" applyFont="1" applyFill="1" applyBorder="1" applyAlignment="1">
      <alignment horizontal="right" vertical="center" wrapText="1"/>
    </xf>
    <xf numFmtId="0" fontId="43" fillId="0" borderId="0" xfId="0" applyFont="1" applyAlignment="1">
      <alignment horizontal="left" vertical="center" wrapText="1"/>
    </xf>
    <xf numFmtId="0" fontId="33" fillId="5" borderId="0" xfId="0" applyFont="1" applyFill="1" applyAlignment="1">
      <alignment horizontal="left" vertical="center" wrapText="1"/>
    </xf>
    <xf numFmtId="0" fontId="33" fillId="5" borderId="22" xfId="0" applyFont="1" applyFill="1" applyBorder="1" applyAlignment="1">
      <alignment horizontal="left" vertical="center" wrapText="1"/>
    </xf>
    <xf numFmtId="0" fontId="34" fillId="3" borderId="0" xfId="0" applyFont="1" applyFill="1" applyBorder="1" applyAlignment="1">
      <alignment horizontal="right" vertical="center"/>
    </xf>
    <xf numFmtId="0" fontId="34" fillId="3" borderId="22" xfId="0" applyFont="1" applyFill="1" applyBorder="1" applyAlignment="1">
      <alignment horizontal="right" vertical="center" wrapText="1"/>
    </xf>
    <xf numFmtId="0" fontId="33" fillId="5" borderId="0" xfId="0" applyFont="1" applyFill="1" applyAlignment="1">
      <alignment horizontal="left" vertical="center"/>
    </xf>
    <xf numFmtId="0" fontId="33" fillId="5" borderId="22" xfId="0" applyFont="1" applyFill="1" applyBorder="1" applyAlignment="1">
      <alignment horizontal="left" vertical="center"/>
    </xf>
    <xf numFmtId="0" fontId="63" fillId="2" borderId="7" xfId="0" applyFont="1" applyFill="1" applyBorder="1" applyAlignment="1">
      <alignment horizontal="center" vertical="center" wrapText="1"/>
    </xf>
    <xf numFmtId="0" fontId="63" fillId="2" borderId="1" xfId="0" applyFont="1" applyFill="1" applyBorder="1" applyAlignment="1">
      <alignment horizontal="center" vertical="center" wrapText="1"/>
    </xf>
    <xf numFmtId="0" fontId="27" fillId="2" borderId="55" xfId="0" applyFont="1" applyFill="1" applyBorder="1" applyAlignment="1">
      <alignment horizontal="center" vertical="center" wrapText="1"/>
    </xf>
    <xf numFmtId="0" fontId="27" fillId="2" borderId="56" xfId="0" applyFont="1" applyFill="1" applyBorder="1" applyAlignment="1">
      <alignment horizontal="center" vertical="center" wrapText="1"/>
    </xf>
    <xf numFmtId="0" fontId="27" fillId="2" borderId="57" xfId="0" applyFont="1" applyFill="1" applyBorder="1" applyAlignment="1">
      <alignment horizontal="center" vertical="center" wrapText="1"/>
    </xf>
    <xf numFmtId="0" fontId="63" fillId="2" borderId="11" xfId="0" applyFont="1" applyFill="1" applyBorder="1" applyAlignment="1">
      <alignment horizontal="center" vertical="center" wrapText="1"/>
    </xf>
    <xf numFmtId="0" fontId="63" fillId="2" borderId="58" xfId="0" applyFont="1" applyFill="1" applyBorder="1" applyAlignment="1">
      <alignment horizontal="center" vertical="center" wrapText="1"/>
    </xf>
    <xf numFmtId="0" fontId="43" fillId="0" borderId="0" xfId="0" applyFont="1" applyFill="1" applyBorder="1" applyAlignment="1">
      <alignment horizontal="left" vertical="center" wrapText="1"/>
    </xf>
    <xf numFmtId="0" fontId="30" fillId="0" borderId="0" xfId="0" applyFont="1" applyAlignment="1">
      <alignment horizontal="left" vertical="center" wrapText="1"/>
    </xf>
    <xf numFmtId="0" fontId="35" fillId="2" borderId="34" xfId="0" applyFont="1" applyFill="1" applyBorder="1" applyAlignment="1">
      <alignment horizontal="left" vertical="center" wrapText="1"/>
    </xf>
    <xf numFmtId="0" fontId="35" fillId="2" borderId="35" xfId="0" applyFont="1" applyFill="1" applyBorder="1" applyAlignment="1">
      <alignment horizontal="left" vertical="center" wrapText="1"/>
    </xf>
    <xf numFmtId="0" fontId="35" fillId="2" borderId="34" xfId="0" applyFont="1" applyFill="1" applyBorder="1" applyAlignment="1">
      <alignment horizontal="center" vertical="center" wrapText="1"/>
    </xf>
    <xf numFmtId="0" fontId="35" fillId="2" borderId="60" xfId="0" applyFont="1" applyFill="1" applyBorder="1" applyAlignment="1">
      <alignment horizontal="center" vertical="center" wrapText="1"/>
    </xf>
    <xf numFmtId="0" fontId="35" fillId="2" borderId="25" xfId="0" applyFont="1" applyFill="1" applyBorder="1" applyAlignment="1">
      <alignment horizontal="left" vertical="center" wrapText="1"/>
    </xf>
    <xf numFmtId="0" fontId="35" fillId="2" borderId="15"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5" fillId="2" borderId="61" xfId="0" applyFont="1" applyFill="1" applyBorder="1" applyAlignment="1">
      <alignment horizontal="center" vertical="center" wrapText="1"/>
    </xf>
    <xf numFmtId="0" fontId="35" fillId="2" borderId="15" xfId="0" applyFont="1" applyFill="1" applyBorder="1" applyAlignment="1">
      <alignment horizontal="center" vertical="center" wrapText="1"/>
    </xf>
    <xf numFmtId="0" fontId="19" fillId="3" borderId="43" xfId="0" applyFont="1" applyFill="1" applyBorder="1" applyAlignment="1">
      <alignment horizontal="left" vertical="center" wrapText="1"/>
    </xf>
    <xf numFmtId="0" fontId="19" fillId="3" borderId="44" xfId="0" applyFont="1" applyFill="1" applyBorder="1" applyAlignment="1">
      <alignment horizontal="left" vertical="center" wrapText="1"/>
    </xf>
    <xf numFmtId="0" fontId="48" fillId="0" borderId="0" xfId="19" applyFont="1" applyFill="1" applyBorder="1" applyAlignment="1">
      <alignment horizontal="left" vertical="justify" wrapText="1"/>
    </xf>
    <xf numFmtId="0" fontId="17" fillId="10" borderId="38"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7" fillId="10" borderId="39" xfId="0" applyFont="1" applyFill="1" applyBorder="1" applyAlignment="1">
      <alignment horizontal="center" vertical="center" wrapText="1"/>
    </xf>
    <xf numFmtId="0" fontId="19" fillId="3" borderId="38" xfId="0" applyFont="1" applyFill="1" applyBorder="1" applyAlignment="1">
      <alignment horizontal="left" vertical="center" wrapText="1"/>
    </xf>
    <xf numFmtId="0" fontId="19" fillId="3" borderId="39" xfId="0" applyFont="1" applyFill="1" applyBorder="1" applyAlignment="1">
      <alignment horizontal="left" vertical="center" wrapText="1"/>
    </xf>
    <xf numFmtId="0" fontId="17" fillId="3" borderId="38" xfId="0" applyFont="1" applyFill="1" applyBorder="1" applyAlignment="1">
      <alignment horizontal="left" vertical="center" wrapText="1"/>
    </xf>
    <xf numFmtId="0" fontId="17" fillId="3" borderId="39" xfId="0" applyFont="1" applyFill="1" applyBorder="1" applyAlignment="1">
      <alignment horizontal="left" vertical="center" wrapText="1"/>
    </xf>
    <xf numFmtId="0" fontId="17" fillId="0" borderId="49" xfId="0" applyFont="1" applyBorder="1" applyAlignment="1">
      <alignment horizontal="left" vertical="center"/>
    </xf>
    <xf numFmtId="0" fontId="17" fillId="0" borderId="30" xfId="0" applyFont="1" applyBorder="1" applyAlignment="1">
      <alignment horizontal="left" vertical="center"/>
    </xf>
    <xf numFmtId="0" fontId="35" fillId="2" borderId="12" xfId="0" applyFont="1" applyFill="1" applyBorder="1" applyAlignment="1">
      <alignment horizontal="left" vertical="center" wrapText="1"/>
    </xf>
    <xf numFmtId="0" fontId="22" fillId="3" borderId="39" xfId="0" applyFont="1" applyFill="1" applyBorder="1" applyAlignment="1">
      <alignment horizontal="left" vertical="center" wrapText="1"/>
    </xf>
    <xf numFmtId="0" fontId="17" fillId="3" borderId="41" xfId="0" applyFont="1" applyFill="1" applyBorder="1" applyAlignment="1">
      <alignment horizontal="left" vertical="center" wrapText="1"/>
    </xf>
    <xf numFmtId="0" fontId="17" fillId="3" borderId="42" xfId="0" applyFont="1" applyFill="1" applyBorder="1" applyAlignment="1">
      <alignment horizontal="left" vertical="center" wrapText="1"/>
    </xf>
    <xf numFmtId="0" fontId="35" fillId="2" borderId="62" xfId="0" applyFont="1" applyFill="1" applyBorder="1" applyAlignment="1">
      <alignment horizontal="center" vertical="center" wrapText="1"/>
    </xf>
    <xf numFmtId="0" fontId="35" fillId="2" borderId="63" xfId="0" applyFont="1" applyFill="1" applyBorder="1" applyAlignment="1">
      <alignment horizontal="center" vertical="center" wrapText="1"/>
    </xf>
    <xf numFmtId="0" fontId="35" fillId="2" borderId="64" xfId="0" applyFont="1" applyFill="1" applyBorder="1" applyAlignment="1">
      <alignment horizontal="center" vertical="center" wrapText="1"/>
    </xf>
    <xf numFmtId="0" fontId="17" fillId="10" borderId="12" xfId="0" applyFont="1" applyFill="1" applyBorder="1" applyAlignment="1">
      <alignment horizontal="center" vertical="center"/>
    </xf>
    <xf numFmtId="0" fontId="19" fillId="3" borderId="48" xfId="0" applyFont="1" applyFill="1" applyBorder="1" applyAlignment="1">
      <alignment horizontal="left" vertical="center" wrapText="1"/>
    </xf>
    <xf numFmtId="0" fontId="19" fillId="3" borderId="32" xfId="0" applyFont="1" applyFill="1" applyBorder="1" applyAlignment="1">
      <alignment horizontal="left" vertical="center" wrapText="1"/>
    </xf>
  </cellXfs>
  <cellStyles count="82">
    <cellStyle name=" Writer Import]_x000d__x000a_Display Dialog=No_x000d__x000a__x000d__x000a_[Horizontal Arrange]_x000d__x000a_Dimensions Interlocking=Yes_x000d__x000a_Sum Hierarchy=Yes_x000d__x000a_Generate 2" xfId="41"/>
    <cellStyle name="=C:\WINNT35\SYSTEM32\COMMAND.COM" xfId="19"/>
    <cellStyle name="Comma 2" xfId="4"/>
    <cellStyle name="Comma 2 3" xfId="18"/>
    <cellStyle name="Comma 3" xfId="39"/>
    <cellStyle name="Estilo 1" xfId="20"/>
    <cellStyle name="ESTILO.CABECERA" xfId="54"/>
    <cellStyle name="ESTILO.CABECERA.DETALLE" xfId="61"/>
    <cellStyle name="ESTILO.CABECERA.ENCABEZADO" xfId="62"/>
    <cellStyle name="ESTILO.CABECERA.NEGRITA" xfId="53"/>
    <cellStyle name="ESTILO.CASILLA" xfId="58"/>
    <cellStyle name="ESTILO.ENCABEZADO" xfId="56"/>
    <cellStyle name="ESTILO.EPIGRAFE" xfId="57"/>
    <cellStyle name="ESTILO.IMPORTE" xfId="63"/>
    <cellStyle name="ESTILO.IMPORTESIN" xfId="60"/>
    <cellStyle name="ESTILO.IMPORTETXT" xfId="59"/>
    <cellStyle name="ESTILO.NOTA" xfId="55"/>
    <cellStyle name="ESTILO.TITULO" xfId="64"/>
    <cellStyle name="greyed" xfId="81"/>
    <cellStyle name="Hipervínculo" xfId="47" builtinId="8"/>
    <cellStyle name="l]_x000d__x000a_Path=M:\RIOCEN01_x000d__x000a_Name=Carlos Emilio Brousse_x000d__x000a_DDEApps=nsf,nsg,nsh,ntf,ns2,ors,org_x000d__x000a_SmartIcons=Todos_x000d__x000a_ 2" xfId="31"/>
    <cellStyle name="Millares" xfId="80" builtinId="3"/>
    <cellStyle name="Millares [0] 2" xfId="38"/>
    <cellStyle name="Millares [0] 3" xfId="42"/>
    <cellStyle name="Millares 10" xfId="7"/>
    <cellStyle name="Millares 10 3" xfId="9"/>
    <cellStyle name="Millares 11" xfId="73"/>
    <cellStyle name="Millares 12" xfId="75"/>
    <cellStyle name="Millares 13" xfId="76"/>
    <cellStyle name="Millares 14" xfId="77"/>
    <cellStyle name="Millares 15" xfId="78"/>
    <cellStyle name="Millares 16" xfId="79"/>
    <cellStyle name="Millares 2" xfId="24"/>
    <cellStyle name="Millares 2 2" xfId="33"/>
    <cellStyle name="Millares 2 2 2" xfId="66"/>
    <cellStyle name="Millares 2 3" xfId="44"/>
    <cellStyle name="Millares 3" xfId="3"/>
    <cellStyle name="Millares 4" xfId="52"/>
    <cellStyle name="Millares 5" xfId="65"/>
    <cellStyle name="Millares 6" xfId="71"/>
    <cellStyle name="Millares 7" xfId="70"/>
    <cellStyle name="Millares 8" xfId="72"/>
    <cellStyle name="Millares 80" xfId="11"/>
    <cellStyle name="Millares 82" xfId="15"/>
    <cellStyle name="Millares 9" xfId="74"/>
    <cellStyle name="Moneda 2" xfId="14"/>
    <cellStyle name="Normal" xfId="0" builtinId="0"/>
    <cellStyle name="Normal 1" xfId="10"/>
    <cellStyle name="Normal 10" xfId="5"/>
    <cellStyle name="Normal 10 4 2" xfId="68"/>
    <cellStyle name="Normal 15" xfId="50"/>
    <cellStyle name="Normal 15 2" xfId="43"/>
    <cellStyle name="Normal 2" xfId="2"/>
    <cellStyle name="Normal 2 10 2 7" xfId="67"/>
    <cellStyle name="Normal 2 2" xfId="22"/>
    <cellStyle name="Normal 2 2 2" xfId="37"/>
    <cellStyle name="Normal 2 2 3" xfId="8"/>
    <cellStyle name="Normal 2 2 3 2" xfId="35"/>
    <cellStyle name="Normal 2 3" xfId="6"/>
    <cellStyle name="Normal 2 4" xfId="27"/>
    <cellStyle name="Normal 3" xfId="23"/>
    <cellStyle name="Normal 3 2" xfId="30"/>
    <cellStyle name="Normal 3 2 3" xfId="34"/>
    <cellStyle name="Normal 3 3" xfId="48"/>
    <cellStyle name="Normal 37" xfId="21"/>
    <cellStyle name="Normal 37 2" xfId="12"/>
    <cellStyle name="Normal 39" xfId="46"/>
    <cellStyle name="Normal 4 3" xfId="49"/>
    <cellStyle name="Normal 40 2" xfId="45"/>
    <cellStyle name="Normal 43 2" xfId="40"/>
    <cellStyle name="Normal 5 2" xfId="25"/>
    <cellStyle name="Normal 6" xfId="17"/>
    <cellStyle name="Normal 6 2 2 2" xfId="51"/>
    <cellStyle name="Normal 8" xfId="28"/>
    <cellStyle name="Percent 2" xfId="16"/>
    <cellStyle name="Porcentaje" xfId="1" builtinId="5"/>
    <cellStyle name="Porcentaje 2 2" xfId="13"/>
    <cellStyle name="Porcentaje 2 2 2" xfId="32"/>
    <cellStyle name="Porcentaje 2 3" xfId="29"/>
    <cellStyle name="Porcentaje 2 3 2" xfId="36"/>
    <cellStyle name="Porcentaje 3 2" xfId="26"/>
    <cellStyle name="Porcentual" xfId="69"/>
  </cellStyles>
  <dxfs count="0"/>
  <tableStyles count="0" defaultTableStyle="TableStyleMedium2" defaultPivotStyle="PivotStyleLight16"/>
  <colors>
    <mruColors>
      <color rgb="FF9080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680</xdr:rowOff>
    </xdr:from>
    <xdr:to>
      <xdr:col>7</xdr:col>
      <xdr:colOff>704850</xdr:colOff>
      <xdr:row>32</xdr:row>
      <xdr:rowOff>49666</xdr:rowOff>
    </xdr:to>
    <xdr:sp macro="" textlink="">
      <xdr:nvSpPr>
        <xdr:cNvPr id="2" name="Forma libre 9">
          <a:extLst>
            <a:ext uri="{FF2B5EF4-FFF2-40B4-BE49-F238E27FC236}">
              <a16:creationId xmlns:a16="http://schemas.microsoft.com/office/drawing/2014/main" id="{1988C030-BB07-489F-88B9-1220D41FF1FD}"/>
            </a:ext>
          </a:extLst>
        </xdr:cNvPr>
        <xdr:cNvSpPr>
          <a:spLocks noChangeAspect="1"/>
        </xdr:cNvSpPr>
      </xdr:nvSpPr>
      <xdr:spPr bwMode="auto">
        <a:xfrm>
          <a:off x="19050" y="362630"/>
          <a:ext cx="5624513" cy="5478236"/>
        </a:xfrm>
        <a:custGeom>
          <a:avLst/>
          <a:gdLst>
            <a:gd name="T0" fmla="*/ 16040 w 4184650"/>
            <a:gd name="T1" fmla="*/ 36358 h 3778250"/>
            <a:gd name="T2" fmla="*/ 10570546 w 4184650"/>
            <a:gd name="T3" fmla="*/ 36358 h 3778250"/>
            <a:gd name="T4" fmla="*/ 10570546 w 4184650"/>
            <a:gd name="T5" fmla="*/ 9234859 h 3778250"/>
            <a:gd name="T6" fmla="*/ 9367527 w 4184650"/>
            <a:gd name="T7" fmla="*/ 10816418 h 3778250"/>
            <a:gd name="T8" fmla="*/ 0 w 4184650"/>
            <a:gd name="T9" fmla="*/ 10798239 h 3778250"/>
            <a:gd name="T10" fmla="*/ 16040 w 4184650"/>
            <a:gd name="T11" fmla="*/ 36358 h 3778250"/>
            <a:gd name="T12" fmla="*/ 0 60000 65536"/>
            <a:gd name="T13" fmla="*/ 0 60000 65536"/>
            <a:gd name="T14" fmla="*/ 0 60000 65536"/>
            <a:gd name="T15" fmla="*/ 0 60000 65536"/>
            <a:gd name="T16" fmla="*/ 0 60000 65536"/>
            <a:gd name="T17" fmla="*/ 0 60000 65536"/>
            <a:gd name="T18" fmla="*/ 0 w 4184650"/>
            <a:gd name="T19" fmla="*/ 0 h 3778250"/>
            <a:gd name="T20" fmla="*/ 4184650 w 4184650"/>
            <a:gd name="T21" fmla="*/ 3778250 h 3778250"/>
          </a:gdLst>
          <a:ahLst/>
          <a:cxnLst>
            <a:cxn ang="T12">
              <a:pos x="T0" y="T1"/>
            </a:cxn>
            <a:cxn ang="T13">
              <a:pos x="T2" y="T3"/>
            </a:cxn>
            <a:cxn ang="T14">
              <a:pos x="T4" y="T5"/>
            </a:cxn>
            <a:cxn ang="T15">
              <a:pos x="T6" y="T7"/>
            </a:cxn>
            <a:cxn ang="T16">
              <a:pos x="T8" y="T9"/>
            </a:cxn>
            <a:cxn ang="T17">
              <a:pos x="T10" y="T11"/>
            </a:cxn>
          </a:cxnLst>
          <a:rect l="T18" t="T19" r="T20" b="T21"/>
          <a:pathLst>
            <a:path w="4184650" h="3778250">
              <a:moveTo>
                <a:pt x="6350" y="12700"/>
              </a:moveTo>
              <a:lnTo>
                <a:pt x="4184650" y="12700"/>
              </a:lnTo>
              <a:lnTo>
                <a:pt x="4184650" y="3225800"/>
              </a:lnTo>
              <a:lnTo>
                <a:pt x="3708400" y="3778250"/>
              </a:lnTo>
              <a:lnTo>
                <a:pt x="0" y="3771900"/>
              </a:lnTo>
              <a:cubicBezTo>
                <a:pt x="2117" y="2514600"/>
                <a:pt x="6350" y="0"/>
                <a:pt x="6350" y="12700"/>
              </a:cubicBezTo>
              <a:close/>
            </a:path>
          </a:pathLst>
        </a:custGeom>
        <a:noFill/>
        <a:ln w="9525">
          <a:solidFill>
            <a:srgbClr val="000000"/>
          </a:solidFill>
          <a:miter lim="800000"/>
          <a:headEnd/>
          <a:tailEnd/>
        </a:ln>
        <a:extLst>
          <a:ext uri="{909E8E84-426E-40DD-AFC4-6F175D3DCCD1}">
            <a14:hiddenFill xmlns:a14="http://schemas.microsoft.com/office/drawing/2010/main">
              <a:solidFill>
                <a:srgbClr val="35261A"/>
              </a:solidFill>
            </a14:hiddenFill>
          </a:ext>
        </a:extLst>
      </xdr:spPr>
      <xdr:txBody>
        <a:bodyPr vertOverflow="clip" wrap="square" lIns="91440" tIns="45720" rIns="91440" bIns="45720" anchor="t" upright="1"/>
        <a:lstStyle/>
        <a:p>
          <a:pPr algn="l" rtl="0">
            <a:defRPr sz="1000"/>
          </a:pPr>
          <a:endParaRPr lang="es-ES"/>
        </a:p>
      </xdr:txBody>
    </xdr:sp>
    <xdr:clientData/>
  </xdr:twoCellAnchor>
  <xdr:twoCellAnchor>
    <xdr:from>
      <xdr:col>0</xdr:col>
      <xdr:colOff>32657</xdr:colOff>
      <xdr:row>2</xdr:row>
      <xdr:rowOff>157843</xdr:rowOff>
    </xdr:from>
    <xdr:to>
      <xdr:col>7</xdr:col>
      <xdr:colOff>538843</xdr:colOff>
      <xdr:row>22</xdr:row>
      <xdr:rowOff>43543</xdr:rowOff>
    </xdr:to>
    <xdr:sp macro="" textlink="">
      <xdr:nvSpPr>
        <xdr:cNvPr id="3" name="Text Box 2">
          <a:extLst>
            <a:ext uri="{FF2B5EF4-FFF2-40B4-BE49-F238E27FC236}">
              <a16:creationId xmlns:a16="http://schemas.microsoft.com/office/drawing/2014/main" id="{CBBDEABF-2145-4D7D-9FC3-BBD1BD2EE18D}"/>
            </a:ext>
          </a:extLst>
        </xdr:cNvPr>
        <xdr:cNvSpPr txBox="1">
          <a:spLocks noChangeArrowheads="1"/>
        </xdr:cNvSpPr>
      </xdr:nvSpPr>
      <xdr:spPr bwMode="auto">
        <a:xfrm>
          <a:off x="32657" y="519793"/>
          <a:ext cx="5444899" cy="35052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s-ES" sz="3500" b="1" i="0" u="none" strike="noStrike" baseline="0">
              <a:solidFill>
                <a:srgbClr val="000000"/>
              </a:solidFill>
              <a:latin typeface="Arial"/>
              <a:cs typeface="Arial"/>
            </a:rPr>
            <a:t>Información con Relevancia Prudencial Septiembre 2018 </a:t>
          </a:r>
        </a:p>
        <a:p>
          <a:pPr algn="l" rtl="0">
            <a:defRPr sz="1000"/>
          </a:pPr>
          <a:r>
            <a:rPr lang="es-ES" sz="3500" b="1" i="0" u="none" strike="noStrike" baseline="0">
              <a:solidFill>
                <a:srgbClr val="000000"/>
              </a:solidFill>
              <a:latin typeface="Arial"/>
              <a:cs typeface="Arial"/>
            </a:rPr>
            <a:t>(Pilar III)</a:t>
          </a:r>
          <a:endParaRPr lang="es-ES" sz="1000" b="0" i="0" u="none" strike="noStrike" baseline="0">
            <a:solidFill>
              <a:srgbClr val="000000"/>
            </a:solidFill>
            <a:latin typeface="Arial"/>
            <a:cs typeface="Arial"/>
          </a:endParaRPr>
        </a:p>
        <a:p>
          <a:pPr algn="l" rtl="0">
            <a:defRPr sz="1000"/>
          </a:pPr>
          <a:r>
            <a:rPr lang="es-ES" sz="2000" b="1" i="0" u="none" strike="noStrike" baseline="0">
              <a:solidFill>
                <a:srgbClr val="000000"/>
              </a:solidFill>
              <a:latin typeface="Arial"/>
              <a:cs typeface="Arial"/>
            </a:rPr>
            <a:t> </a:t>
          </a:r>
          <a:endParaRPr lang="es-ES" sz="1000" b="0" i="0" u="none" strike="noStrike" baseline="0">
            <a:solidFill>
              <a:srgbClr val="000000"/>
            </a:solidFill>
            <a:latin typeface="Arial"/>
            <a:cs typeface="Arial"/>
          </a:endParaRPr>
        </a:p>
        <a:p>
          <a:pPr algn="l" rtl="0">
            <a:defRPr sz="1000"/>
          </a:pPr>
          <a:r>
            <a:rPr lang="es-ES" sz="1600" b="0" i="0" u="none" strike="noStrike" baseline="0">
              <a:solidFill>
                <a:srgbClr val="000000"/>
              </a:solidFill>
              <a:latin typeface="Arial"/>
              <a:cs typeface="Arial"/>
            </a:rPr>
            <a:t> </a:t>
          </a:r>
          <a:endParaRPr lang="es-ES" sz="1000" b="0" i="0" u="none" strike="noStrike" baseline="0">
            <a:solidFill>
              <a:srgbClr val="000000"/>
            </a:solidFill>
            <a:latin typeface="Arial"/>
            <a:cs typeface="Arial"/>
          </a:endParaRPr>
        </a:p>
        <a:p>
          <a:pPr algn="l" rtl="0">
            <a:defRPr sz="1000"/>
          </a:pPr>
          <a:r>
            <a:rPr lang="es-ES" sz="1800" b="0" i="0" u="none" strike="noStrike" baseline="0">
              <a:solidFill>
                <a:srgbClr val="000000"/>
              </a:solidFill>
              <a:latin typeface="Arial"/>
              <a:cs typeface="Arial"/>
            </a:rPr>
            <a:t>Grupo BFA</a:t>
          </a:r>
          <a:endParaRPr lang="es-ES" sz="1000" b="0" i="0" u="none" strike="noStrike" baseline="0">
            <a:solidFill>
              <a:srgbClr val="000000"/>
            </a:solidFill>
            <a:latin typeface="Arial"/>
            <a:cs typeface="Arial"/>
          </a:endParaRPr>
        </a:p>
        <a:p>
          <a:pPr algn="l" rtl="0">
            <a:defRPr sz="1000"/>
          </a:pPr>
          <a:r>
            <a:rPr lang="es-ES" sz="1600" b="0" i="0" u="none" strike="noStrike" baseline="0">
              <a:solidFill>
                <a:srgbClr val="000000"/>
              </a:solidFill>
              <a:latin typeface="Arial"/>
              <a:cs typeface="Arial"/>
            </a:rPr>
            <a:t> </a:t>
          </a:r>
          <a:endParaRPr lang="es-ES" sz="1000" b="0" i="0" u="none" strike="noStrike" baseline="0">
            <a:solidFill>
              <a:srgbClr val="000000"/>
            </a:solidFill>
            <a:latin typeface="Arial"/>
            <a:cs typeface="Arial"/>
          </a:endParaRPr>
        </a:p>
        <a:p>
          <a:pPr algn="l" rtl="0">
            <a:defRPr sz="1000"/>
          </a:pPr>
          <a:r>
            <a:rPr lang="es-ES" sz="1600" b="0" i="0" u="none" strike="noStrike" baseline="0">
              <a:solidFill>
                <a:srgbClr val="000000"/>
              </a:solidFill>
              <a:latin typeface="Arial"/>
              <a:cs typeface="Arial"/>
            </a:rPr>
            <a:t> </a:t>
          </a:r>
          <a:endParaRPr lang="es-ES" sz="1000" b="0" i="0" u="none" strike="noStrike" baseline="0">
            <a:solidFill>
              <a:srgbClr val="000000"/>
            </a:solidFill>
            <a:latin typeface="Arial"/>
            <a:cs typeface="Arial"/>
          </a:endParaRPr>
        </a:p>
        <a:p>
          <a:pPr algn="l" rtl="0">
            <a:defRPr sz="1000"/>
          </a:pPr>
          <a:r>
            <a:rPr lang="es-ES" sz="1600" b="0" i="0" u="none" strike="noStrike" baseline="0">
              <a:solidFill>
                <a:srgbClr val="000000"/>
              </a:solidFill>
              <a:latin typeface="Arial"/>
              <a:cs typeface="Arial"/>
            </a:rPr>
            <a:t> </a:t>
          </a:r>
          <a:endParaRPr lang="es-ES" sz="1000" b="0" i="0" u="none" strike="noStrike" baseline="0">
            <a:solidFill>
              <a:srgbClr val="000000"/>
            </a:solidFill>
            <a:latin typeface="Arial"/>
            <a:cs typeface="Arial"/>
          </a:endParaRPr>
        </a:p>
        <a:p>
          <a:pPr algn="l" rtl="0">
            <a:defRPr sz="1000"/>
          </a:pPr>
          <a:r>
            <a:rPr lang="es-ES" sz="1600" b="0" i="0" u="none" strike="noStrike" baseline="0">
              <a:solidFill>
                <a:srgbClr val="000000"/>
              </a:solidFill>
              <a:latin typeface="Arial"/>
              <a:cs typeface="Arial"/>
            </a:rPr>
            <a:t> </a:t>
          </a:r>
          <a:endParaRPr lang="es-ES" sz="1000" b="0" i="0" u="none" strike="noStrike" baseline="0">
            <a:solidFill>
              <a:srgbClr val="000000"/>
            </a:solidFill>
            <a:latin typeface="Arial"/>
            <a:cs typeface="Arial"/>
          </a:endParaRPr>
        </a:p>
        <a:p>
          <a:pPr algn="l" rtl="0">
            <a:defRPr sz="1000"/>
          </a:pPr>
          <a:r>
            <a:rPr lang="es-ES" sz="1100" b="0" i="0" u="none" strike="noStrike" baseline="0">
              <a:solidFill>
                <a:srgbClr val="000000"/>
              </a:solidFill>
              <a:latin typeface="Arial"/>
              <a:cs typeface="Arial"/>
            </a:rPr>
            <a:t> </a:t>
          </a:r>
          <a:endParaRPr lang="es-ES" sz="1000" b="0" i="0" u="none" strike="noStrike" baseline="0">
            <a:solidFill>
              <a:srgbClr val="000000"/>
            </a:solidFill>
            <a:latin typeface="Arial"/>
            <a:cs typeface="Arial"/>
          </a:endParaRPr>
        </a:p>
        <a:p>
          <a:pPr algn="l" rtl="0">
            <a:defRPr sz="1000"/>
          </a:pPr>
          <a:endParaRPr lang="es-ES" sz="1000" b="0" i="0" u="none" strike="noStrike" baseline="0">
            <a:solidFill>
              <a:srgbClr val="000000"/>
            </a:solidFill>
            <a:latin typeface="Arial"/>
            <a:cs typeface="Arial"/>
          </a:endParaRPr>
        </a:p>
        <a:p>
          <a:pPr algn="l" rtl="0">
            <a:defRPr sz="1000"/>
          </a:pPr>
          <a:r>
            <a:rPr lang="es-ES" sz="1100" b="0" i="0" u="none" strike="noStrike" baseline="0">
              <a:solidFill>
                <a:srgbClr val="000000"/>
              </a:solidFill>
              <a:latin typeface="Arial"/>
              <a:cs typeface="Arial"/>
            </a:rPr>
            <a:t> </a:t>
          </a:r>
          <a:endParaRPr lang="es-ES" sz="1000" b="0" i="0" u="none" strike="noStrike" baseline="0">
            <a:solidFill>
              <a:srgbClr val="000000"/>
            </a:solidFill>
            <a:latin typeface="Arial"/>
            <a:cs typeface="Arial"/>
          </a:endParaRPr>
        </a:p>
        <a:p>
          <a:pPr algn="l" rtl="0">
            <a:defRPr sz="1000"/>
          </a:pPr>
          <a:r>
            <a:rPr lang="es-ES" sz="1100" b="0" i="0" u="none" strike="noStrike" baseline="0">
              <a:solidFill>
                <a:srgbClr val="000000"/>
              </a:solidFill>
              <a:latin typeface="Arial"/>
              <a:cs typeface="Arial"/>
            </a:rPr>
            <a:t> </a:t>
          </a:r>
          <a:endParaRPr lang="es-ES" sz="1000" b="0" i="0" u="none" strike="noStrike" baseline="0">
            <a:solidFill>
              <a:srgbClr val="000000"/>
            </a:solidFill>
            <a:latin typeface="Arial"/>
            <a:cs typeface="Arial"/>
          </a:endParaRPr>
        </a:p>
        <a:p>
          <a:pPr algn="l" rtl="0">
            <a:defRPr sz="1000"/>
          </a:pPr>
          <a:r>
            <a:rPr lang="es-ES" sz="1400" b="0" i="0" u="none" strike="noStrike" baseline="0">
              <a:solidFill>
                <a:srgbClr val="000000"/>
              </a:solidFill>
              <a:latin typeface="Arial"/>
              <a:cs typeface="Arial"/>
            </a:rPr>
            <a:t> </a:t>
          </a:r>
          <a:endParaRPr lang="es-ES" sz="1000" b="0" i="0" u="none" strike="noStrike" baseline="0">
            <a:solidFill>
              <a:srgbClr val="000000"/>
            </a:solidFill>
            <a:latin typeface="Arial"/>
            <a:cs typeface="Arial"/>
          </a:endParaRPr>
        </a:p>
        <a:p>
          <a:pPr algn="l" rtl="0">
            <a:defRPr sz="1000"/>
          </a:pPr>
          <a:r>
            <a:rPr lang="es-ES" sz="1400" b="0" i="0" u="none" strike="noStrike" baseline="0">
              <a:solidFill>
                <a:srgbClr val="000000"/>
              </a:solidFill>
              <a:latin typeface="Arial"/>
              <a:cs typeface="Arial"/>
            </a:rPr>
            <a:t> </a:t>
          </a:r>
          <a:endParaRPr lang="es-ES" sz="1000" b="0" i="0" u="none" strike="noStrike" baseline="0">
            <a:solidFill>
              <a:srgbClr val="000000"/>
            </a:solidFill>
            <a:latin typeface="Arial"/>
            <a:cs typeface="Arial"/>
          </a:endParaRPr>
        </a:p>
        <a:p>
          <a:pPr algn="l" rtl="0">
            <a:defRPr sz="1000"/>
          </a:pPr>
          <a:r>
            <a:rPr lang="es-ES" sz="1400" b="0" i="0" u="none" strike="noStrike" baseline="0">
              <a:solidFill>
                <a:srgbClr val="000000"/>
              </a:solidFill>
              <a:latin typeface="Arial"/>
              <a:cs typeface="Arial"/>
            </a:rPr>
            <a:t> </a:t>
          </a:r>
        </a:p>
      </xdr:txBody>
    </xdr:sp>
    <xdr:clientData/>
  </xdr:twoCellAnchor>
  <xdr:twoCellAnchor editAs="oneCell">
    <xdr:from>
      <xdr:col>3</xdr:col>
      <xdr:colOff>62173</xdr:colOff>
      <xdr:row>12</xdr:row>
      <xdr:rowOff>97970</xdr:rowOff>
    </xdr:from>
    <xdr:to>
      <xdr:col>7</xdr:col>
      <xdr:colOff>331003</xdr:colOff>
      <xdr:row>30</xdr:row>
      <xdr:rowOff>103413</xdr:rowOff>
    </xdr:to>
    <xdr:pic>
      <xdr:nvPicPr>
        <xdr:cNvPr id="4" name="Imagen 3">
          <a:extLst>
            <a:ext uri="{FF2B5EF4-FFF2-40B4-BE49-F238E27FC236}">
              <a16:creationId xmlns:a16="http://schemas.microsoft.com/office/drawing/2014/main" id="{953072CA-06F8-4938-9C02-11224E3AA1C0}"/>
            </a:ext>
          </a:extLst>
        </xdr:cNvPr>
        <xdr:cNvPicPr>
          <a:picLocks noChangeAspect="1"/>
        </xdr:cNvPicPr>
      </xdr:nvPicPr>
      <xdr:blipFill rotWithShape="1">
        <a:blip xmlns:r="http://schemas.openxmlformats.org/officeDocument/2006/relationships" r:embed="rId1"/>
        <a:srcRect l="8627" t="10747" r="39716" b="13304"/>
        <a:stretch/>
      </xdr:blipFill>
      <xdr:spPr>
        <a:xfrm>
          <a:off x="1952886" y="2269670"/>
          <a:ext cx="3316830" cy="3262993"/>
        </a:xfrm>
        <a:prstGeom prst="round2Diag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6"/>
  <sheetViews>
    <sheetView showGridLines="0" tabSelected="1" zoomScale="85" zoomScaleNormal="85" workbookViewId="0">
      <selection activeCell="K12" sqref="K12"/>
    </sheetView>
  </sheetViews>
  <sheetFormatPr baseColWidth="10" defaultRowHeight="14.25" x14ac:dyDescent="0.45"/>
  <cols>
    <col min="2" max="2" width="5.1328125" customWidth="1"/>
  </cols>
  <sheetData>
    <row r="3" spans="1:1" x14ac:dyDescent="0.45">
      <c r="A3" s="227"/>
    </row>
    <row r="4" spans="1:1" x14ac:dyDescent="0.45">
      <c r="A4" s="227"/>
    </row>
    <row r="5" spans="1:1" x14ac:dyDescent="0.45">
      <c r="A5" s="227"/>
    </row>
    <row r="6" spans="1:1" x14ac:dyDescent="0.45">
      <c r="A6" s="227"/>
    </row>
  </sheetData>
  <pageMargins left="0.25" right="0.25" top="0.75" bottom="0.75" header="0.3" footer="0.3"/>
  <pageSetup paperSize="9" scale="6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M40"/>
  <sheetViews>
    <sheetView showGridLines="0" zoomScale="85" zoomScaleNormal="85" zoomScaleSheetLayoutView="55" workbookViewId="0">
      <selection activeCell="K12" sqref="K12"/>
    </sheetView>
  </sheetViews>
  <sheetFormatPr baseColWidth="10" defaultColWidth="0" defaultRowHeight="16.899999999999999" zeroHeight="1" x14ac:dyDescent="0.6"/>
  <cols>
    <col min="1" max="1" width="11.796875" style="7" customWidth="1"/>
    <col min="2" max="3" width="11.3984375" style="7" customWidth="1"/>
    <col min="4" max="4" width="94.3984375" style="183" customWidth="1"/>
    <col min="5" max="8" width="16.1328125" style="7" customWidth="1"/>
    <col min="9" max="11" width="18.9296875" style="7" customWidth="1"/>
    <col min="12" max="12" width="20.1328125" style="7" customWidth="1"/>
    <col min="13" max="13" width="16.1328125" style="7" hidden="1" customWidth="1"/>
    <col min="14" max="16384" width="11.3984375" style="7" hidden="1"/>
  </cols>
  <sheetData>
    <row r="1" spans="1:12" x14ac:dyDescent="0.6"/>
    <row r="2" spans="1:12" ht="19.149999999999999" x14ac:dyDescent="0.7">
      <c r="A2" s="5" t="s">
        <v>238</v>
      </c>
      <c r="D2" s="184" t="s">
        <v>239</v>
      </c>
      <c r="K2" s="141" t="s">
        <v>244</v>
      </c>
    </row>
    <row r="3" spans="1:12" ht="15.4" customHeight="1" thickBot="1" x14ac:dyDescent="0.65">
      <c r="D3" s="263" t="s">
        <v>6</v>
      </c>
      <c r="E3" s="265" t="s">
        <v>7</v>
      </c>
      <c r="F3" s="266"/>
      <c r="G3" s="266"/>
      <c r="H3" s="267"/>
      <c r="I3" s="268" t="s">
        <v>263</v>
      </c>
      <c r="J3" s="268" t="s">
        <v>264</v>
      </c>
      <c r="K3" s="185" t="s">
        <v>8</v>
      </c>
    </row>
    <row r="4" spans="1:12" ht="19.899999999999999" thickTop="1" thickBot="1" x14ac:dyDescent="0.65">
      <c r="D4" s="264"/>
      <c r="E4" s="186">
        <v>43344</v>
      </c>
      <c r="F4" s="186">
        <v>43252</v>
      </c>
      <c r="G4" s="186">
        <v>43160</v>
      </c>
      <c r="H4" s="187">
        <v>43070</v>
      </c>
      <c r="I4" s="269"/>
      <c r="J4" s="269"/>
      <c r="K4" s="186">
        <v>43344</v>
      </c>
    </row>
    <row r="5" spans="1:12" ht="19.899999999999999" thickTop="1" thickBot="1" x14ac:dyDescent="0.65">
      <c r="D5" s="188" t="s">
        <v>9</v>
      </c>
      <c r="E5" s="189">
        <v>70479.45199999999</v>
      </c>
      <c r="F5" s="189">
        <f>+SUM(F6:F9)</f>
        <v>71172.456000000006</v>
      </c>
      <c r="G5" s="189">
        <v>73069.043999999994</v>
      </c>
      <c r="H5" s="189">
        <v>74075.660571999993</v>
      </c>
      <c r="I5" s="190">
        <f>+E5-F5</f>
        <v>-693.00400000001537</v>
      </c>
      <c r="J5" s="190">
        <f>+E5-H5</f>
        <v>-3596.2085720000032</v>
      </c>
      <c r="K5" s="191">
        <f>+K6+K7+K8+K9</f>
        <v>5638.3561599999994</v>
      </c>
      <c r="L5" s="192"/>
    </row>
    <row r="6" spans="1:12" ht="19.899999999999999" thickTop="1" thickBot="1" x14ac:dyDescent="0.75">
      <c r="D6" s="193" t="s">
        <v>10</v>
      </c>
      <c r="E6" s="194">
        <v>31803.681</v>
      </c>
      <c r="F6" s="194">
        <f>33055100/1000</f>
        <v>33055.1</v>
      </c>
      <c r="G6" s="194">
        <v>34064.663</v>
      </c>
      <c r="H6" s="195">
        <v>34949.414571999994</v>
      </c>
      <c r="I6" s="196">
        <f t="shared" ref="I6:I27" si="0">+E6-F6</f>
        <v>-1251.4189999999981</v>
      </c>
      <c r="J6" s="196">
        <f t="shared" ref="J6:J27" si="1">+E6-H6</f>
        <v>-3145.7335719999937</v>
      </c>
      <c r="K6" s="197">
        <f>+E6*0.08</f>
        <v>2544.29448</v>
      </c>
      <c r="L6" s="192"/>
    </row>
    <row r="7" spans="1:12" ht="19.899999999999999" thickTop="1" thickBot="1" x14ac:dyDescent="0.75">
      <c r="D7" s="193" t="s">
        <v>271</v>
      </c>
      <c r="E7" s="194">
        <v>3494.36</v>
      </c>
      <c r="F7" s="194">
        <f>3482088/1000</f>
        <v>3482.0880000000002</v>
      </c>
      <c r="G7" s="194">
        <v>3555.0830000000001</v>
      </c>
      <c r="H7" s="195">
        <v>3518.4270000000001</v>
      </c>
      <c r="I7" s="196">
        <f t="shared" si="0"/>
        <v>12.271999999999935</v>
      </c>
      <c r="J7" s="196">
        <f t="shared" si="1"/>
        <v>-24.067000000000007</v>
      </c>
      <c r="K7" s="197">
        <f>+E7*0.08</f>
        <v>279.54880000000003</v>
      </c>
      <c r="L7" s="192"/>
    </row>
    <row r="8" spans="1:12" ht="19.899999999999999" thickTop="1" thickBot="1" x14ac:dyDescent="0.75">
      <c r="D8" s="193" t="s">
        <v>272</v>
      </c>
      <c r="E8" s="194">
        <v>34965.370000000003</v>
      </c>
      <c r="F8" s="194">
        <f>34423982/1000</f>
        <v>34423.982000000004</v>
      </c>
      <c r="G8" s="194">
        <v>35242.485000000001</v>
      </c>
      <c r="H8" s="195">
        <v>35393.123</v>
      </c>
      <c r="I8" s="196">
        <f t="shared" si="0"/>
        <v>541.38799999999901</v>
      </c>
      <c r="J8" s="196">
        <f t="shared" si="1"/>
        <v>-427.75299999999697</v>
      </c>
      <c r="K8" s="197">
        <f>+E8*0.08</f>
        <v>2797.2296000000001</v>
      </c>
      <c r="L8" s="192"/>
    </row>
    <row r="9" spans="1:12" ht="19.899999999999999" thickTop="1" thickBot="1" x14ac:dyDescent="0.75">
      <c r="D9" s="193" t="s">
        <v>11</v>
      </c>
      <c r="E9" s="194">
        <v>216.041</v>
      </c>
      <c r="F9" s="194">
        <f>211286/1000</f>
        <v>211.286</v>
      </c>
      <c r="G9" s="194">
        <v>206.81299999999999</v>
      </c>
      <c r="H9" s="195">
        <v>214.696</v>
      </c>
      <c r="I9" s="196">
        <f t="shared" si="0"/>
        <v>4.7549999999999955</v>
      </c>
      <c r="J9" s="196">
        <f t="shared" si="1"/>
        <v>1.3449999999999989</v>
      </c>
      <c r="K9" s="197">
        <f>+E9*0.08</f>
        <v>17.283280000000001</v>
      </c>
      <c r="L9" s="192"/>
    </row>
    <row r="10" spans="1:12" ht="19.899999999999999" thickTop="1" thickBot="1" x14ac:dyDescent="0.65">
      <c r="D10" s="188" t="s">
        <v>3</v>
      </c>
      <c r="E10" s="189">
        <v>2390.4659999999999</v>
      </c>
      <c r="F10" s="189">
        <f>+SUM(F11:F13)</f>
        <v>2367.0140820000001</v>
      </c>
      <c r="G10" s="189">
        <v>2470.2370000000001</v>
      </c>
      <c r="H10" s="189">
        <v>2290.3172400000003</v>
      </c>
      <c r="I10" s="198">
        <f t="shared" si="0"/>
        <v>23.45191799999975</v>
      </c>
      <c r="J10" s="198">
        <f t="shared" si="1"/>
        <v>100.14875999999958</v>
      </c>
      <c r="K10" s="199">
        <f>+K11+K12+K13</f>
        <v>191.23728</v>
      </c>
      <c r="L10" s="192"/>
    </row>
    <row r="11" spans="1:12" ht="19.899999999999999" thickTop="1" thickBot="1" x14ac:dyDescent="0.75">
      <c r="D11" s="193" t="s">
        <v>12</v>
      </c>
      <c r="E11" s="194">
        <v>49.225000000000001</v>
      </c>
      <c r="F11" s="194">
        <f>55251/1000</f>
        <v>55.250999999999998</v>
      </c>
      <c r="G11" s="194">
        <v>42.484000000000002</v>
      </c>
      <c r="H11" s="195">
        <v>128.36924000000002</v>
      </c>
      <c r="I11" s="196">
        <f t="shared" si="0"/>
        <v>-6.0259999999999962</v>
      </c>
      <c r="J11" s="196">
        <f t="shared" si="1"/>
        <v>-79.144240000000025</v>
      </c>
      <c r="K11" s="197">
        <f>+E11*0.08</f>
        <v>3.9380000000000002</v>
      </c>
      <c r="L11" s="192"/>
    </row>
    <row r="12" spans="1:12" ht="19.899999999999999" thickTop="1" thickBot="1" x14ac:dyDescent="0.75">
      <c r="D12" s="193" t="s">
        <v>13</v>
      </c>
      <c r="E12" s="194">
        <v>2112.047</v>
      </c>
      <c r="F12" s="194">
        <f>2081156/1000</f>
        <v>2081.1559999999999</v>
      </c>
      <c r="G12" s="194">
        <v>2159.7530000000002</v>
      </c>
      <c r="H12" s="195">
        <v>1877.961</v>
      </c>
      <c r="I12" s="196">
        <f t="shared" si="0"/>
        <v>30.891000000000076</v>
      </c>
      <c r="J12" s="196">
        <f t="shared" si="1"/>
        <v>234.08600000000001</v>
      </c>
      <c r="K12" s="197">
        <f>+E12*0.08</f>
        <v>168.96376000000001</v>
      </c>
      <c r="L12" s="192"/>
    </row>
    <row r="13" spans="1:12" ht="19.899999999999999" thickTop="1" thickBot="1" x14ac:dyDescent="0.75">
      <c r="D13" s="193" t="s">
        <v>14</v>
      </c>
      <c r="E13" s="194">
        <v>229.19399999999999</v>
      </c>
      <c r="F13" s="194">
        <f>230607.082/1000</f>
        <v>230.60708199999999</v>
      </c>
      <c r="G13" s="194">
        <v>268</v>
      </c>
      <c r="H13" s="195">
        <v>283.91500000000002</v>
      </c>
      <c r="I13" s="196">
        <f t="shared" si="0"/>
        <v>-1.4130820000000028</v>
      </c>
      <c r="J13" s="196">
        <f t="shared" si="1"/>
        <v>-54.721000000000032</v>
      </c>
      <c r="K13" s="197">
        <f>+E13*0.08</f>
        <v>18.335519999999999</v>
      </c>
      <c r="L13" s="192"/>
    </row>
    <row r="14" spans="1:12" ht="19.899999999999999" thickTop="1" thickBot="1" x14ac:dyDescent="0.65">
      <c r="D14" s="188" t="s">
        <v>4</v>
      </c>
      <c r="E14" s="156">
        <v>0</v>
      </c>
      <c r="F14" s="200">
        <v>0</v>
      </c>
      <c r="G14" s="200">
        <v>0</v>
      </c>
      <c r="H14" s="200">
        <v>0</v>
      </c>
      <c r="I14" s="201">
        <f t="shared" si="0"/>
        <v>0</v>
      </c>
      <c r="J14" s="201">
        <f t="shared" si="1"/>
        <v>0</v>
      </c>
      <c r="K14" s="199">
        <f>+E14*0.08</f>
        <v>0</v>
      </c>
      <c r="L14" s="192"/>
    </row>
    <row r="15" spans="1:12" ht="19.899999999999999" thickTop="1" thickBot="1" x14ac:dyDescent="0.65">
      <c r="D15" s="188" t="s">
        <v>15</v>
      </c>
      <c r="E15" s="189">
        <v>443.51499999999999</v>
      </c>
      <c r="F15" s="189">
        <f>+F16+F17</f>
        <v>496.84399999999999</v>
      </c>
      <c r="G15" s="189">
        <v>539.01900000000001</v>
      </c>
      <c r="H15" s="189">
        <v>482.13613375</v>
      </c>
      <c r="I15" s="198">
        <f t="shared" si="0"/>
        <v>-53.329000000000008</v>
      </c>
      <c r="J15" s="198">
        <f t="shared" si="1"/>
        <v>-38.621133750000013</v>
      </c>
      <c r="K15" s="199">
        <f>+K16+K17</f>
        <v>35.481200000000001</v>
      </c>
      <c r="L15" s="192"/>
    </row>
    <row r="16" spans="1:12" ht="19.899999999999999" thickTop="1" thickBot="1" x14ac:dyDescent="0.75">
      <c r="D16" s="193" t="s">
        <v>16</v>
      </c>
      <c r="E16" s="194">
        <v>56.298999999999999</v>
      </c>
      <c r="F16" s="194">
        <f>96731/1000</f>
        <v>96.730999999999995</v>
      </c>
      <c r="G16" s="194">
        <v>121.63</v>
      </c>
      <c r="H16" s="195">
        <v>84.262</v>
      </c>
      <c r="I16" s="196">
        <f t="shared" si="0"/>
        <v>-40.431999999999995</v>
      </c>
      <c r="J16" s="196">
        <f t="shared" si="1"/>
        <v>-27.963000000000001</v>
      </c>
      <c r="K16" s="197">
        <f>+E16*0.08</f>
        <v>4.5039199999999999</v>
      </c>
      <c r="L16" s="192"/>
    </row>
    <row r="17" spans="4:12" ht="19.899999999999999" thickTop="1" thickBot="1" x14ac:dyDescent="0.75">
      <c r="D17" s="193" t="s">
        <v>17</v>
      </c>
      <c r="E17" s="194">
        <v>387.21600000000001</v>
      </c>
      <c r="F17" s="194">
        <v>400.113</v>
      </c>
      <c r="G17" s="194">
        <v>417.38900000000001</v>
      </c>
      <c r="H17" s="195">
        <v>397.87413375</v>
      </c>
      <c r="I17" s="196">
        <f t="shared" si="0"/>
        <v>-12.896999999999991</v>
      </c>
      <c r="J17" s="196">
        <f t="shared" si="1"/>
        <v>-10.65813374999999</v>
      </c>
      <c r="K17" s="197">
        <f>+E17*0.08</f>
        <v>30.97728</v>
      </c>
      <c r="L17" s="192"/>
    </row>
    <row r="18" spans="4:12" ht="19.899999999999999" thickTop="1" thickBot="1" x14ac:dyDescent="0.65">
      <c r="D18" s="188" t="s">
        <v>5</v>
      </c>
      <c r="E18" s="189">
        <v>1435.49</v>
      </c>
      <c r="F18" s="189">
        <f>+SUM(F19:F20)</f>
        <v>1426.4079999999999</v>
      </c>
      <c r="G18" s="189">
        <v>1498.146</v>
      </c>
      <c r="H18" s="189">
        <v>1607.7429999999999</v>
      </c>
      <c r="I18" s="198">
        <f t="shared" si="0"/>
        <v>9.0820000000001073</v>
      </c>
      <c r="J18" s="198">
        <f t="shared" si="1"/>
        <v>-172.25299999999993</v>
      </c>
      <c r="K18" s="199">
        <f>+K20</f>
        <v>114.83920000000001</v>
      </c>
      <c r="L18" s="192"/>
    </row>
    <row r="19" spans="4:12" ht="19.899999999999999" thickTop="1" thickBot="1" x14ac:dyDescent="0.75">
      <c r="D19" s="193" t="s">
        <v>17</v>
      </c>
      <c r="E19" s="194">
        <v>0</v>
      </c>
      <c r="F19" s="194">
        <v>0</v>
      </c>
      <c r="G19" s="194">
        <v>0</v>
      </c>
      <c r="H19" s="195">
        <v>139.24299999999999</v>
      </c>
      <c r="I19" s="194">
        <f t="shared" si="0"/>
        <v>0</v>
      </c>
      <c r="J19" s="196">
        <f t="shared" si="1"/>
        <v>-139.24299999999999</v>
      </c>
      <c r="K19" s="197">
        <f>+E19*0.08</f>
        <v>0</v>
      </c>
      <c r="L19" s="192"/>
    </row>
    <row r="20" spans="4:12" ht="19.899999999999999" thickTop="1" thickBot="1" x14ac:dyDescent="0.75">
      <c r="D20" s="193" t="s">
        <v>18</v>
      </c>
      <c r="E20" s="194">
        <v>1435.49</v>
      </c>
      <c r="F20" s="194">
        <f>1426408/1000</f>
        <v>1426.4079999999999</v>
      </c>
      <c r="G20" s="194">
        <v>1498.146</v>
      </c>
      <c r="H20" s="195">
        <v>1468.5</v>
      </c>
      <c r="I20" s="196">
        <f t="shared" si="0"/>
        <v>9.0820000000001073</v>
      </c>
      <c r="J20" s="196">
        <f t="shared" si="1"/>
        <v>-33.009999999999991</v>
      </c>
      <c r="K20" s="197">
        <f>+E20*0.08</f>
        <v>114.83920000000001</v>
      </c>
      <c r="L20" s="192"/>
    </row>
    <row r="21" spans="4:12" ht="19.899999999999999" thickTop="1" thickBot="1" x14ac:dyDescent="0.65">
      <c r="D21" s="188" t="s">
        <v>19</v>
      </c>
      <c r="E21" s="189">
        <v>0</v>
      </c>
      <c r="F21" s="189">
        <v>0</v>
      </c>
      <c r="G21" s="189">
        <v>0</v>
      </c>
      <c r="H21" s="189">
        <v>0</v>
      </c>
      <c r="I21" s="202">
        <f t="shared" si="0"/>
        <v>0</v>
      </c>
      <c r="J21" s="202">
        <f t="shared" si="1"/>
        <v>0</v>
      </c>
      <c r="K21" s="199">
        <f>+E21*0.08</f>
        <v>0</v>
      </c>
      <c r="L21" s="192"/>
    </row>
    <row r="22" spans="4:12" ht="19.899999999999999" thickTop="1" thickBot="1" x14ac:dyDescent="0.65">
      <c r="D22" s="188" t="s">
        <v>20</v>
      </c>
      <c r="E22" s="189">
        <v>6634.7379999999994</v>
      </c>
      <c r="F22" s="189">
        <f>+SUM(F23:F24)</f>
        <v>6634.7380000000003</v>
      </c>
      <c r="G22" s="189">
        <v>6634.7379999999994</v>
      </c>
      <c r="H22" s="189">
        <v>6634.7380000000003</v>
      </c>
      <c r="I22" s="202">
        <f t="shared" si="0"/>
        <v>0</v>
      </c>
      <c r="J22" s="202">
        <f t="shared" si="1"/>
        <v>0</v>
      </c>
      <c r="K22" s="199">
        <f>+K23+K24</f>
        <v>530.77904000000001</v>
      </c>
      <c r="L22" s="192"/>
    </row>
    <row r="23" spans="4:12" ht="19.899999999999999" thickTop="1" thickBot="1" x14ac:dyDescent="0.75">
      <c r="D23" s="193" t="s">
        <v>21</v>
      </c>
      <c r="E23" s="194">
        <v>158.46299999999999</v>
      </c>
      <c r="F23" s="194">
        <f>0.001*158463</f>
        <v>158.46299999999999</v>
      </c>
      <c r="G23" s="194">
        <v>158.46299999999999</v>
      </c>
      <c r="H23" s="195">
        <v>158.46299999999999</v>
      </c>
      <c r="I23" s="203">
        <f t="shared" si="0"/>
        <v>0</v>
      </c>
      <c r="J23" s="203">
        <f t="shared" si="1"/>
        <v>0</v>
      </c>
      <c r="K23" s="197">
        <f>+E23*0.08</f>
        <v>12.67704</v>
      </c>
      <c r="L23" s="192"/>
    </row>
    <row r="24" spans="4:12" ht="19.899999999999999" thickTop="1" thickBot="1" x14ac:dyDescent="0.75">
      <c r="D24" s="193" t="s">
        <v>22</v>
      </c>
      <c r="E24" s="194">
        <v>6476.2749999999996</v>
      </c>
      <c r="F24" s="194">
        <f>1/1000*6476275</f>
        <v>6476.2750000000005</v>
      </c>
      <c r="G24" s="194">
        <v>6476.2749999999996</v>
      </c>
      <c r="H24" s="195">
        <v>6476.2749999999996</v>
      </c>
      <c r="I24" s="203">
        <f t="shared" si="0"/>
        <v>0</v>
      </c>
      <c r="J24" s="203">
        <f t="shared" si="1"/>
        <v>0</v>
      </c>
      <c r="K24" s="197">
        <f>+E24*0.08</f>
        <v>518.10199999999998</v>
      </c>
      <c r="L24" s="192"/>
    </row>
    <row r="25" spans="4:12" ht="19.899999999999999" thickTop="1" thickBot="1" x14ac:dyDescent="0.65">
      <c r="D25" s="188" t="s">
        <v>23</v>
      </c>
      <c r="E25" s="189">
        <v>2535.52</v>
      </c>
      <c r="F25" s="189">
        <f>2370300/1000</f>
        <v>2370.3000000000002</v>
      </c>
      <c r="G25" s="189">
        <v>2526.7579999999998</v>
      </c>
      <c r="H25" s="189">
        <v>1974.5225</v>
      </c>
      <c r="I25" s="198">
        <f t="shared" si="0"/>
        <v>165.2199999999998</v>
      </c>
      <c r="J25" s="198">
        <f t="shared" si="1"/>
        <v>560.99749999999995</v>
      </c>
      <c r="K25" s="199">
        <f>+E25*0.08</f>
        <v>202.8416</v>
      </c>
      <c r="L25" s="192"/>
    </row>
    <row r="26" spans="4:12" ht="19.899999999999999" thickTop="1" thickBot="1" x14ac:dyDescent="0.65">
      <c r="D26" s="188" t="s">
        <v>24</v>
      </c>
      <c r="E26" s="189"/>
      <c r="F26" s="189">
        <v>0</v>
      </c>
      <c r="G26" s="189">
        <v>0</v>
      </c>
      <c r="H26" s="189">
        <v>0</v>
      </c>
      <c r="I26" s="202">
        <f t="shared" si="0"/>
        <v>0</v>
      </c>
      <c r="J26" s="202">
        <f t="shared" si="1"/>
        <v>0</v>
      </c>
      <c r="K26" s="199">
        <f>+E26*0.08</f>
        <v>0</v>
      </c>
      <c r="L26" s="192"/>
    </row>
    <row r="27" spans="4:12" ht="19.899999999999999" thickTop="1" thickBot="1" x14ac:dyDescent="0.65">
      <c r="D27" s="188" t="s">
        <v>0</v>
      </c>
      <c r="E27" s="189">
        <v>83919.18</v>
      </c>
      <c r="F27" s="189">
        <v>84467.760081999993</v>
      </c>
      <c r="G27" s="189">
        <v>86737.941999999981</v>
      </c>
      <c r="H27" s="189">
        <v>87065.117445750002</v>
      </c>
      <c r="I27" s="198">
        <f t="shared" si="0"/>
        <v>-548.5800820000004</v>
      </c>
      <c r="J27" s="198">
        <f t="shared" si="1"/>
        <v>-3145.9374457500089</v>
      </c>
      <c r="K27" s="199">
        <f>+K5+K10+K14+K15+K18+K21+K22+K25+K26</f>
        <v>6713.5344800000003</v>
      </c>
      <c r="L27" s="192"/>
    </row>
    <row r="28" spans="4:12" x14ac:dyDescent="0.6">
      <c r="D28" s="204" t="s">
        <v>265</v>
      </c>
    </row>
    <row r="29" spans="4:12" x14ac:dyDescent="0.6">
      <c r="E29" s="205"/>
      <c r="F29" s="205"/>
      <c r="G29" s="205"/>
      <c r="H29" s="205"/>
    </row>
    <row r="30" spans="4:12" x14ac:dyDescent="0.6">
      <c r="E30" s="206"/>
      <c r="F30" s="206"/>
      <c r="G30" s="206"/>
      <c r="H30" s="206"/>
      <c r="I30" s="206"/>
      <c r="J30" s="206"/>
    </row>
    <row r="31" spans="4:12" x14ac:dyDescent="0.6">
      <c r="I31" s="206"/>
      <c r="K31" s="207"/>
    </row>
    <row r="32" spans="4:12" x14ac:dyDescent="0.6"/>
    <row r="33" x14ac:dyDescent="0.6"/>
    <row r="34" x14ac:dyDescent="0.6"/>
    <row r="35" x14ac:dyDescent="0.6"/>
    <row r="36" x14ac:dyDescent="0.6"/>
    <row r="37" x14ac:dyDescent="0.6"/>
    <row r="38" x14ac:dyDescent="0.6"/>
    <row r="39" x14ac:dyDescent="0.6"/>
    <row r="40" x14ac:dyDescent="0.6"/>
  </sheetData>
  <mergeCells count="4">
    <mergeCell ref="D3:D4"/>
    <mergeCell ref="E3:H3"/>
    <mergeCell ref="J3:J4"/>
    <mergeCell ref="I3:I4"/>
  </mergeCells>
  <hyperlinks>
    <hyperlink ref="A2" location="indice!A1" display="INDICE"/>
  </hyperlinks>
  <printOptions horizontalCentered="1"/>
  <pageMargins left="0.31496062992125984" right="0" top="0.74803149606299213" bottom="0.35433070866141736" header="0.31496062992125984" footer="0.31496062992125984"/>
  <pageSetup paperSize="9" scale="67" orientation="landscape" r:id="rId1"/>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L24"/>
  <sheetViews>
    <sheetView showGridLines="0" zoomScaleNormal="100" workbookViewId="0">
      <selection activeCell="K12" sqref="K12"/>
    </sheetView>
  </sheetViews>
  <sheetFormatPr baseColWidth="10" defaultColWidth="0" defaultRowHeight="16.899999999999999" zeroHeight="1" x14ac:dyDescent="0.6"/>
  <cols>
    <col min="1" max="1" width="11.796875" style="7" customWidth="1"/>
    <col min="2" max="2" width="11.3984375" style="8" customWidth="1"/>
    <col min="3" max="3" width="55" style="7" customWidth="1"/>
    <col min="4" max="4" width="22" style="7" customWidth="1"/>
    <col min="5" max="5" width="26.59765625" style="7" customWidth="1"/>
    <col min="6" max="12" width="11.3984375" style="7" customWidth="1"/>
    <col min="13" max="16384" width="11.3984375" style="7" hidden="1"/>
  </cols>
  <sheetData>
    <row r="1" spans="1:7" x14ac:dyDescent="0.6"/>
    <row r="2" spans="1:7" ht="19.149999999999999" x14ac:dyDescent="0.7">
      <c r="A2" s="5" t="s">
        <v>238</v>
      </c>
      <c r="B2" s="169"/>
      <c r="C2" s="170" t="s">
        <v>301</v>
      </c>
      <c r="E2" s="141" t="s">
        <v>244</v>
      </c>
    </row>
    <row r="3" spans="1:7" ht="19.5" thickBot="1" x14ac:dyDescent="0.75">
      <c r="C3" s="171"/>
      <c r="D3" s="172" t="s">
        <v>243</v>
      </c>
      <c r="E3" s="172" t="s">
        <v>43</v>
      </c>
    </row>
    <row r="4" spans="1:7" ht="19.899999999999999" thickTop="1" thickBot="1" x14ac:dyDescent="0.75">
      <c r="C4" s="173" t="s">
        <v>303</v>
      </c>
      <c r="D4" s="174">
        <v>37907.752999999997</v>
      </c>
      <c r="E4" s="174">
        <v>3032.62</v>
      </c>
      <c r="F4" s="175"/>
    </row>
    <row r="5" spans="1:7" ht="19.899999999999999" thickTop="1" thickBot="1" x14ac:dyDescent="0.75">
      <c r="C5" s="176" t="s">
        <v>44</v>
      </c>
      <c r="D5" s="177">
        <v>663.07500000000005</v>
      </c>
      <c r="E5" s="18">
        <v>53.045999999999999</v>
      </c>
    </row>
    <row r="6" spans="1:7" ht="19.899999999999999" thickTop="1" thickBot="1" x14ac:dyDescent="0.75">
      <c r="C6" s="176" t="s">
        <v>45</v>
      </c>
      <c r="D6" s="177">
        <v>-110.82599999999999</v>
      </c>
      <c r="E6" s="18">
        <v>-8.8659999999999997</v>
      </c>
    </row>
    <row r="7" spans="1:7" ht="19.899999999999999" thickTop="1" thickBot="1" x14ac:dyDescent="0.75">
      <c r="C7" s="176" t="s">
        <v>46</v>
      </c>
      <c r="D7" s="177">
        <v>0</v>
      </c>
      <c r="E7" s="18">
        <v>0</v>
      </c>
    </row>
    <row r="8" spans="1:7" ht="19.899999999999999" thickTop="1" thickBot="1" x14ac:dyDescent="0.75">
      <c r="C8" s="176" t="s">
        <v>39</v>
      </c>
      <c r="D8" s="177">
        <v>0</v>
      </c>
      <c r="E8" s="18">
        <v>0</v>
      </c>
      <c r="F8" s="175"/>
    </row>
    <row r="9" spans="1:7" ht="19.899999999999999" thickTop="1" thickBot="1" x14ac:dyDescent="0.75">
      <c r="C9" s="176" t="s">
        <v>40</v>
      </c>
      <c r="D9" s="177">
        <v>0</v>
      </c>
      <c r="E9" s="18">
        <v>0</v>
      </c>
      <c r="F9" s="175"/>
    </row>
    <row r="10" spans="1:7" ht="19.899999999999999" thickTop="1" thickBot="1" x14ac:dyDescent="0.75">
      <c r="C10" s="176" t="s">
        <v>41</v>
      </c>
      <c r="D10" s="177">
        <v>0</v>
      </c>
      <c r="E10" s="18">
        <v>0</v>
      </c>
    </row>
    <row r="11" spans="1:7" ht="19.899999999999999" thickTop="1" thickBot="1" x14ac:dyDescent="0.75">
      <c r="C11" s="176" t="s">
        <v>2</v>
      </c>
      <c r="D11" s="177">
        <v>0</v>
      </c>
      <c r="E11" s="18">
        <v>0</v>
      </c>
    </row>
    <row r="12" spans="1:7" ht="19.5" thickTop="1" x14ac:dyDescent="0.7">
      <c r="C12" s="178" t="s">
        <v>302</v>
      </c>
      <c r="D12" s="179">
        <f>+SUM(D4:D11)</f>
        <v>38460.001999999993</v>
      </c>
      <c r="E12" s="179">
        <f>+SUM(E4:E11)</f>
        <v>3076.7999999999997</v>
      </c>
    </row>
    <row r="13" spans="1:7" x14ac:dyDescent="0.6">
      <c r="C13" s="180"/>
      <c r="D13" s="180"/>
      <c r="E13" s="180"/>
      <c r="F13" s="180"/>
      <c r="G13" s="180"/>
    </row>
    <row r="14" spans="1:7" ht="54.75" customHeight="1" x14ac:dyDescent="0.6">
      <c r="C14" s="256" t="s">
        <v>196</v>
      </c>
      <c r="D14" s="256"/>
      <c r="E14" s="271"/>
      <c r="F14" s="180"/>
      <c r="G14" s="180"/>
    </row>
    <row r="15" spans="1:7" x14ac:dyDescent="0.6">
      <c r="C15" s="181"/>
      <c r="D15" s="182"/>
      <c r="E15" s="182"/>
      <c r="F15" s="180"/>
      <c r="G15" s="180"/>
    </row>
    <row r="16" spans="1:7" x14ac:dyDescent="0.6">
      <c r="C16" s="180"/>
      <c r="D16" s="180"/>
      <c r="E16" s="180"/>
      <c r="F16" s="180"/>
      <c r="G16" s="180"/>
    </row>
    <row r="17" spans="3:7" x14ac:dyDescent="0.6">
      <c r="C17" s="270"/>
      <c r="D17" s="270"/>
      <c r="E17" s="270"/>
      <c r="F17" s="180"/>
      <c r="G17" s="180"/>
    </row>
    <row r="18" spans="3:7" x14ac:dyDescent="0.6">
      <c r="C18" s="180"/>
      <c r="D18" s="180"/>
      <c r="E18" s="180"/>
      <c r="F18" s="180"/>
      <c r="G18" s="180"/>
    </row>
    <row r="19" spans="3:7" x14ac:dyDescent="0.6">
      <c r="C19" s="180"/>
      <c r="D19" s="180"/>
      <c r="E19" s="180"/>
      <c r="F19" s="180"/>
      <c r="G19" s="180"/>
    </row>
    <row r="20" spans="3:7" ht="63" customHeight="1" x14ac:dyDescent="0.6"/>
    <row r="21" spans="3:7" x14ac:dyDescent="0.6"/>
    <row r="22" spans="3:7" x14ac:dyDescent="0.6"/>
    <row r="23" spans="3:7" x14ac:dyDescent="0.6"/>
    <row r="24" spans="3:7" x14ac:dyDescent="0.6"/>
  </sheetData>
  <mergeCells count="2">
    <mergeCell ref="C17:E17"/>
    <mergeCell ref="C14:E14"/>
  </mergeCells>
  <hyperlinks>
    <hyperlink ref="A2" location="indice!A1" display="INDICE"/>
  </hyperlinks>
  <printOptions horizontalCentered="1"/>
  <pageMargins left="0.31496062992125984" right="0" top="0.74803149606299213" bottom="0.35433070866141736" header="0.31496062992125984" footer="0.31496062992125984"/>
  <pageSetup paperSize="9" orientation="landscape" r:id="rId1"/>
  <headerFoot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M22"/>
  <sheetViews>
    <sheetView showGridLines="0" zoomScaleNormal="100" workbookViewId="0">
      <selection activeCell="K12" sqref="K12"/>
    </sheetView>
  </sheetViews>
  <sheetFormatPr baseColWidth="10" defaultColWidth="0" defaultRowHeight="16.899999999999999" zeroHeight="1" x14ac:dyDescent="0.6"/>
  <cols>
    <col min="1" max="1" width="11.796875" style="166" customWidth="1"/>
    <col min="2" max="2" width="8.265625" style="168" customWidth="1"/>
    <col min="3" max="3" width="32.9296875" style="91" customWidth="1"/>
    <col min="4" max="5" width="9.59765625" style="91" customWidth="1"/>
    <col min="6" max="6" width="10" style="91" customWidth="1"/>
    <col min="7" max="7" width="11.1328125" style="90" customWidth="1"/>
    <col min="8" max="8" width="10.265625" style="90" bestFit="1" customWidth="1"/>
    <col min="9" max="9" width="11.59765625" style="90" customWidth="1"/>
    <col min="10" max="10" width="13.73046875" style="90" bestFit="1" customWidth="1"/>
    <col min="11" max="11" width="8.73046875" style="90" customWidth="1"/>
    <col min="12" max="12" width="11" style="90" hidden="1" customWidth="1"/>
    <col min="13" max="13" width="13.265625" style="90" hidden="1" customWidth="1"/>
    <col min="14" max="16384" width="11.3984375" style="91" hidden="1"/>
  </cols>
  <sheetData>
    <row r="1" spans="1:10" ht="15" customHeight="1" x14ac:dyDescent="0.6">
      <c r="B1" s="167"/>
      <c r="C1" s="89"/>
      <c r="D1" s="89"/>
      <c r="E1" s="89"/>
      <c r="F1" s="89"/>
      <c r="G1" s="89"/>
      <c r="H1" s="89"/>
      <c r="I1" s="89"/>
      <c r="J1" s="89"/>
    </row>
    <row r="2" spans="1:10" ht="15.75" customHeight="1" x14ac:dyDescent="0.6">
      <c r="A2" s="5" t="s">
        <v>238</v>
      </c>
      <c r="B2" s="167"/>
      <c r="C2" s="92" t="s">
        <v>249</v>
      </c>
      <c r="D2" s="89"/>
      <c r="E2" s="89"/>
      <c r="F2" s="89"/>
      <c r="G2" s="89"/>
      <c r="H2" s="89"/>
      <c r="I2" s="89"/>
      <c r="J2" s="89"/>
    </row>
    <row r="3" spans="1:10" ht="16.5" customHeight="1" thickBot="1" x14ac:dyDescent="0.65">
      <c r="C3" s="93"/>
      <c r="E3" s="137"/>
      <c r="F3" s="137"/>
      <c r="G3" s="137"/>
      <c r="H3" s="137"/>
      <c r="I3" s="137"/>
      <c r="J3" s="152" t="s">
        <v>42</v>
      </c>
    </row>
    <row r="4" spans="1:10" ht="30" customHeight="1" thickTop="1" thickBot="1" x14ac:dyDescent="0.65">
      <c r="C4" s="94"/>
      <c r="D4" s="95" t="s">
        <v>34</v>
      </c>
      <c r="E4" s="96" t="s">
        <v>35</v>
      </c>
      <c r="F4" s="96" t="s">
        <v>36</v>
      </c>
      <c r="G4" s="96" t="s">
        <v>197</v>
      </c>
      <c r="H4" s="96" t="s">
        <v>2</v>
      </c>
      <c r="I4" s="96" t="s">
        <v>198</v>
      </c>
      <c r="J4" s="96" t="s">
        <v>199</v>
      </c>
    </row>
    <row r="5" spans="1:10" ht="17.649999999999999" thickTop="1" thickBot="1" x14ac:dyDescent="0.65">
      <c r="C5" s="97" t="s">
        <v>266</v>
      </c>
      <c r="D5" s="98">
        <v>212.72499999999999</v>
      </c>
      <c r="E5" s="98">
        <v>678.5625</v>
      </c>
      <c r="F5" s="98">
        <v>127.25</v>
      </c>
      <c r="G5" s="98">
        <v>0</v>
      </c>
      <c r="H5" s="98">
        <v>407.87</v>
      </c>
      <c r="I5" s="98">
        <v>1426.4075</v>
      </c>
      <c r="J5" s="98">
        <v>114.113</v>
      </c>
    </row>
    <row r="6" spans="1:10" ht="17.25" thickBot="1" x14ac:dyDescent="0.65">
      <c r="C6" s="99" t="s">
        <v>37</v>
      </c>
      <c r="D6" s="100">
        <v>17.800000000000011</v>
      </c>
      <c r="E6" s="100">
        <v>80.712499999999977</v>
      </c>
      <c r="F6" s="100">
        <v>-31.924999999999997</v>
      </c>
      <c r="G6" s="100" t="s">
        <v>1</v>
      </c>
      <c r="H6" s="100" t="s">
        <v>1</v>
      </c>
      <c r="I6" s="100">
        <v>66.587499999999991</v>
      </c>
      <c r="J6" s="100">
        <v>5.3269999999999991</v>
      </c>
    </row>
    <row r="7" spans="1:10" ht="17.649999999999999" thickTop="1" thickBot="1" x14ac:dyDescent="0.65">
      <c r="C7" s="99" t="s">
        <v>38</v>
      </c>
      <c r="D7" s="100" t="s">
        <v>1</v>
      </c>
      <c r="E7" s="100" t="s">
        <v>1</v>
      </c>
      <c r="F7" s="100" t="s">
        <v>1</v>
      </c>
      <c r="G7" s="100" t="s">
        <v>1</v>
      </c>
      <c r="H7" s="100" t="s">
        <v>1</v>
      </c>
      <c r="I7" s="100" t="s">
        <v>1</v>
      </c>
      <c r="J7" s="100" t="s">
        <v>1</v>
      </c>
    </row>
    <row r="8" spans="1:10" ht="17.649999999999999" thickTop="1" thickBot="1" x14ac:dyDescent="0.65">
      <c r="C8" s="99" t="s">
        <v>39</v>
      </c>
      <c r="D8" s="100" t="s">
        <v>1</v>
      </c>
      <c r="E8" s="100" t="s">
        <v>1</v>
      </c>
      <c r="F8" s="100" t="s">
        <v>1</v>
      </c>
      <c r="G8" s="100" t="s">
        <v>1</v>
      </c>
      <c r="H8" s="100" t="s">
        <v>1</v>
      </c>
      <c r="I8" s="100" t="s">
        <v>1</v>
      </c>
      <c r="J8" s="100" t="s">
        <v>1</v>
      </c>
    </row>
    <row r="9" spans="1:10" ht="17.649999999999999" thickTop="1" thickBot="1" x14ac:dyDescent="0.65">
      <c r="C9" s="99" t="s">
        <v>40</v>
      </c>
      <c r="D9" s="100" t="s">
        <v>1</v>
      </c>
      <c r="E9" s="100" t="s">
        <v>1</v>
      </c>
      <c r="F9" s="100" t="s">
        <v>1</v>
      </c>
      <c r="G9" s="100" t="s">
        <v>1</v>
      </c>
      <c r="H9" s="100" t="s">
        <v>1</v>
      </c>
      <c r="I9" s="100" t="s">
        <v>1</v>
      </c>
      <c r="J9" s="100" t="s">
        <v>1</v>
      </c>
    </row>
    <row r="10" spans="1:10" ht="17.649999999999999" thickTop="1" thickBot="1" x14ac:dyDescent="0.65">
      <c r="C10" s="99" t="s">
        <v>41</v>
      </c>
      <c r="D10" s="100" t="s">
        <v>1</v>
      </c>
      <c r="E10" s="100" t="s">
        <v>1</v>
      </c>
      <c r="F10" s="100" t="s">
        <v>1</v>
      </c>
      <c r="G10" s="100" t="s">
        <v>1</v>
      </c>
      <c r="H10" s="100" t="s">
        <v>1</v>
      </c>
      <c r="I10" s="100" t="s">
        <v>1</v>
      </c>
      <c r="J10" s="100" t="s">
        <v>1</v>
      </c>
    </row>
    <row r="11" spans="1:10" ht="17.649999999999999" thickTop="1" thickBot="1" x14ac:dyDescent="0.65">
      <c r="C11" s="99" t="s">
        <v>2</v>
      </c>
      <c r="D11" s="100" t="s">
        <v>1</v>
      </c>
      <c r="E11" s="100" t="s">
        <v>1</v>
      </c>
      <c r="F11" s="100" t="s">
        <v>1</v>
      </c>
      <c r="G11" s="100" t="s">
        <v>1</v>
      </c>
      <c r="H11" s="100">
        <v>-57.504999999999995</v>
      </c>
      <c r="I11" s="100">
        <v>-57.504999999999995</v>
      </c>
      <c r="J11" s="100">
        <v>-4.5999999999999996</v>
      </c>
    </row>
    <row r="12" spans="1:10" ht="17.649999999999999" thickTop="1" thickBot="1" x14ac:dyDescent="0.65">
      <c r="C12" s="101" t="s">
        <v>267</v>
      </c>
      <c r="D12" s="98">
        <v>230.52500000000001</v>
      </c>
      <c r="E12" s="98">
        <v>759.27499999999998</v>
      </c>
      <c r="F12" s="98">
        <v>95.325000000000003</v>
      </c>
      <c r="G12" s="98">
        <v>0</v>
      </c>
      <c r="H12" s="98">
        <v>350.36500000000001</v>
      </c>
      <c r="I12" s="98">
        <v>1435.49</v>
      </c>
      <c r="J12" s="98">
        <v>114.83920000000001</v>
      </c>
    </row>
    <row r="13" spans="1:10" x14ac:dyDescent="0.6"/>
    <row r="14" spans="1:10" x14ac:dyDescent="0.6">
      <c r="D14" s="102"/>
      <c r="E14" s="155"/>
      <c r="F14" s="102"/>
    </row>
    <row r="15" spans="1:10" x14ac:dyDescent="0.6">
      <c r="D15" s="102"/>
      <c r="E15" s="102"/>
      <c r="F15" s="103"/>
    </row>
    <row r="16" spans="1:10" x14ac:dyDescent="0.6"/>
    <row r="17" x14ac:dyDescent="0.6"/>
    <row r="18" x14ac:dyDescent="0.6"/>
    <row r="19" x14ac:dyDescent="0.6"/>
    <row r="20" x14ac:dyDescent="0.6"/>
    <row r="21" x14ac:dyDescent="0.6"/>
    <row r="22" x14ac:dyDescent="0.6"/>
  </sheetData>
  <hyperlinks>
    <hyperlink ref="A2" location="indice!A1" display="INDICE"/>
  </hyperlinks>
  <printOptions horizontalCentered="1"/>
  <pageMargins left="0.31496062992125984" right="0" top="0.74803149606299213" bottom="0.35433070866141736" header="0.31496062992125984" footer="0.31496062992125984"/>
  <pageSetup paperSize="9" orientation="landscape" r:id="rId1"/>
  <headerFoot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J41"/>
  <sheetViews>
    <sheetView showGridLines="0" zoomScaleNormal="100" workbookViewId="0">
      <selection activeCell="K12" sqref="K12"/>
    </sheetView>
  </sheetViews>
  <sheetFormatPr baseColWidth="10" defaultColWidth="0" defaultRowHeight="16.899999999999999" zeroHeight="1" x14ac:dyDescent="0.6"/>
  <cols>
    <col min="1" max="1" width="11.796875" style="7" customWidth="1"/>
    <col min="2" max="2" width="11.3984375" style="7" customWidth="1"/>
    <col min="3" max="3" width="5" style="3" bestFit="1" customWidth="1"/>
    <col min="4" max="4" width="80.1328125" style="3" customWidth="1"/>
    <col min="5" max="8" width="10.06640625" style="3" customWidth="1"/>
    <col min="9" max="10" width="11.3984375" style="3" customWidth="1"/>
    <col min="11" max="16384" width="11.3984375" style="3" hidden="1"/>
  </cols>
  <sheetData>
    <row r="1" spans="1:8" x14ac:dyDescent="0.6"/>
    <row r="2" spans="1:8" ht="16.5" customHeight="1" x14ac:dyDescent="0.6">
      <c r="A2" s="5" t="s">
        <v>238</v>
      </c>
      <c r="C2" s="120" t="s">
        <v>246</v>
      </c>
      <c r="D2" s="119"/>
      <c r="E2" s="119"/>
      <c r="F2" s="119"/>
    </row>
    <row r="3" spans="1:8" ht="17.25" thickBot="1" x14ac:dyDescent="0.65">
      <c r="C3" s="104"/>
      <c r="D3" s="105"/>
      <c r="E3" s="105"/>
      <c r="F3" s="105"/>
      <c r="G3" s="105"/>
      <c r="H3" s="141" t="s">
        <v>244</v>
      </c>
    </row>
    <row r="4" spans="1:8" ht="17.649999999999999" thickTop="1" thickBot="1" x14ac:dyDescent="0.65">
      <c r="C4" s="104"/>
      <c r="D4" s="105"/>
      <c r="E4" s="106">
        <v>43344</v>
      </c>
      <c r="F4" s="106" t="s">
        <v>269</v>
      </c>
      <c r="G4" s="106">
        <v>43160</v>
      </c>
      <c r="H4" s="106">
        <v>43070</v>
      </c>
    </row>
    <row r="5" spans="1:8" ht="17.649999999999999" thickTop="1" thickBot="1" x14ac:dyDescent="0.65">
      <c r="C5" s="272"/>
      <c r="D5" s="273"/>
      <c r="E5" s="274" t="s">
        <v>48</v>
      </c>
      <c r="F5" s="275"/>
      <c r="G5" s="275"/>
      <c r="H5" s="275"/>
    </row>
    <row r="6" spans="1:8" x14ac:dyDescent="0.6">
      <c r="C6" s="107">
        <v>1</v>
      </c>
      <c r="D6" s="108" t="s">
        <v>49</v>
      </c>
      <c r="E6" s="109">
        <v>206834</v>
      </c>
      <c r="F6" s="109">
        <v>211639.8</v>
      </c>
      <c r="G6" s="110">
        <v>212586.1</v>
      </c>
      <c r="H6" s="110">
        <v>217910.02799999999</v>
      </c>
    </row>
    <row r="7" spans="1:8" ht="30.75" x14ac:dyDescent="0.6">
      <c r="C7" s="111">
        <v>2</v>
      </c>
      <c r="D7" s="147" t="s">
        <v>50</v>
      </c>
      <c r="E7" s="112">
        <v>-297.3</v>
      </c>
      <c r="F7" s="112">
        <v>15</v>
      </c>
      <c r="G7" s="112">
        <v>-154.69999999999999</v>
      </c>
      <c r="H7" s="112">
        <v>9.5</v>
      </c>
    </row>
    <row r="8" spans="1:8" ht="46.15" x14ac:dyDescent="0.6">
      <c r="C8" s="111">
        <v>3</v>
      </c>
      <c r="D8" s="147" t="s">
        <v>51</v>
      </c>
      <c r="E8" s="112">
        <v>0</v>
      </c>
      <c r="F8" s="112">
        <v>0</v>
      </c>
      <c r="G8" s="112">
        <v>0</v>
      </c>
      <c r="H8" s="112">
        <v>0</v>
      </c>
    </row>
    <row r="9" spans="1:8" x14ac:dyDescent="0.6">
      <c r="C9" s="111">
        <v>4</v>
      </c>
      <c r="D9" s="147" t="s">
        <v>52</v>
      </c>
      <c r="E9" s="112">
        <v>-7536.2000000000007</v>
      </c>
      <c r="F9" s="112">
        <v>-7985.6</v>
      </c>
      <c r="G9" s="112">
        <v>-9046.6999999999989</v>
      </c>
      <c r="H9" s="112">
        <v>-9554.9</v>
      </c>
    </row>
    <row r="10" spans="1:8" x14ac:dyDescent="0.6">
      <c r="C10" s="111">
        <v>5</v>
      </c>
      <c r="D10" s="147" t="s">
        <v>53</v>
      </c>
      <c r="E10" s="112">
        <v>3966.3</v>
      </c>
      <c r="F10" s="112">
        <v>3925.9</v>
      </c>
      <c r="G10" s="112">
        <v>3862.3</v>
      </c>
      <c r="H10" s="112">
        <v>3321.8</v>
      </c>
    </row>
    <row r="11" spans="1:8" ht="30.75" x14ac:dyDescent="0.6">
      <c r="C11" s="111">
        <v>6</v>
      </c>
      <c r="D11" s="147" t="s">
        <v>54</v>
      </c>
      <c r="E11" s="112">
        <v>7464.7000000000007</v>
      </c>
      <c r="F11" s="112">
        <v>7405</v>
      </c>
      <c r="G11" s="112">
        <v>7103.7</v>
      </c>
      <c r="H11" s="112">
        <v>6867</v>
      </c>
    </row>
    <row r="12" spans="1:8" ht="30.75" x14ac:dyDescent="0.6">
      <c r="C12" s="111" t="s">
        <v>55</v>
      </c>
      <c r="D12" s="147" t="s">
        <v>56</v>
      </c>
      <c r="E12" s="112">
        <v>0</v>
      </c>
      <c r="F12" s="112">
        <v>0</v>
      </c>
      <c r="G12" s="112">
        <v>0</v>
      </c>
      <c r="H12" s="112">
        <v>0</v>
      </c>
    </row>
    <row r="13" spans="1:8" ht="30.75" x14ac:dyDescent="0.6">
      <c r="C13" s="111" t="s">
        <v>57</v>
      </c>
      <c r="D13" s="147" t="s">
        <v>58</v>
      </c>
      <c r="E13" s="112">
        <v>0</v>
      </c>
      <c r="F13" s="112">
        <v>0</v>
      </c>
      <c r="G13" s="112">
        <v>0</v>
      </c>
      <c r="H13" s="112">
        <v>0</v>
      </c>
    </row>
    <row r="14" spans="1:8" x14ac:dyDescent="0.6">
      <c r="C14" s="113">
        <v>7</v>
      </c>
      <c r="D14" s="114" t="s">
        <v>59</v>
      </c>
      <c r="E14" s="154">
        <v>-1324.6</v>
      </c>
      <c r="F14" s="115">
        <v>-1165.5</v>
      </c>
      <c r="G14" s="115">
        <v>-1103.7</v>
      </c>
      <c r="H14" s="115">
        <v>-1011.5</v>
      </c>
    </row>
    <row r="15" spans="1:8" x14ac:dyDescent="0.6">
      <c r="C15" s="116">
        <v>8</v>
      </c>
      <c r="D15" s="117" t="s">
        <v>60</v>
      </c>
      <c r="E15" s="118">
        <v>209106.9</v>
      </c>
      <c r="F15" s="118">
        <v>213834.59999999998</v>
      </c>
      <c r="G15" s="118">
        <v>213246.99999999997</v>
      </c>
      <c r="H15" s="118">
        <v>217541.92799999999</v>
      </c>
    </row>
    <row r="16" spans="1:8" ht="5.25" customHeight="1" x14ac:dyDescent="0.6"/>
    <row r="17" x14ac:dyDescent="0.6"/>
    <row r="18" x14ac:dyDescent="0.6"/>
    <row r="19" x14ac:dyDescent="0.6"/>
    <row r="20" x14ac:dyDescent="0.6"/>
    <row r="21" x14ac:dyDescent="0.6"/>
    <row r="22" x14ac:dyDescent="0.6"/>
    <row r="23" x14ac:dyDescent="0.6"/>
    <row r="24" x14ac:dyDescent="0.6"/>
    <row r="25" x14ac:dyDescent="0.6"/>
    <row r="26" x14ac:dyDescent="0.6"/>
    <row r="27" x14ac:dyDescent="0.6"/>
    <row r="28" x14ac:dyDescent="0.6"/>
    <row r="29" x14ac:dyDescent="0.6"/>
    <row r="30" x14ac:dyDescent="0.6"/>
    <row r="31" x14ac:dyDescent="0.6"/>
    <row r="32" x14ac:dyDescent="0.6"/>
    <row r="33" x14ac:dyDescent="0.6"/>
    <row r="34" x14ac:dyDescent="0.6"/>
    <row r="35" x14ac:dyDescent="0.6"/>
    <row r="36" x14ac:dyDescent="0.6"/>
    <row r="37" x14ac:dyDescent="0.6"/>
    <row r="38" x14ac:dyDescent="0.6"/>
    <row r="39" x14ac:dyDescent="0.6"/>
    <row r="40" x14ac:dyDescent="0.6"/>
    <row r="41" x14ac:dyDescent="0.6"/>
  </sheetData>
  <mergeCells count="2">
    <mergeCell ref="C5:D5"/>
    <mergeCell ref="E5:H5"/>
  </mergeCells>
  <hyperlinks>
    <hyperlink ref="A2" location="indice!A1" display="INDICE"/>
  </hyperlinks>
  <printOptions horizontalCentered="1"/>
  <pageMargins left="0.31496062992125984" right="0" top="0.74803149606299213" bottom="0.35433070866141736" header="0.31496062992125984" footer="0.31496062992125984"/>
  <pageSetup paperSize="9" scale="94" orientation="landscape" r:id="rId1"/>
  <headerFoot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L40"/>
  <sheetViews>
    <sheetView showGridLines="0" zoomScaleNormal="100" workbookViewId="0">
      <selection activeCell="K12" sqref="K12"/>
    </sheetView>
  </sheetViews>
  <sheetFormatPr baseColWidth="10" defaultColWidth="0" defaultRowHeight="15.4" zeroHeight="1" x14ac:dyDescent="0.55000000000000004"/>
  <cols>
    <col min="1" max="1" width="11.796875" style="3" customWidth="1"/>
    <col min="2" max="2" width="11.3984375" style="3" customWidth="1"/>
    <col min="3" max="3" width="7.1328125" style="3" customWidth="1"/>
    <col min="4" max="4" width="65.1328125" style="3" customWidth="1"/>
    <col min="5" max="8" width="12.33203125" style="3" customWidth="1"/>
    <col min="9" max="12" width="11.3984375" style="3" customWidth="1"/>
    <col min="13" max="16384" width="11.3984375" style="3" hidden="1"/>
  </cols>
  <sheetData>
    <row r="1" spans="1:8" x14ac:dyDescent="0.55000000000000004"/>
    <row r="2" spans="1:8" ht="16.5" thickBot="1" x14ac:dyDescent="0.65">
      <c r="A2" s="5" t="s">
        <v>238</v>
      </c>
      <c r="C2" s="92" t="s">
        <v>247</v>
      </c>
    </row>
    <row r="3" spans="1:8" ht="16.899999999999999" thickTop="1" thickBot="1" x14ac:dyDescent="0.65">
      <c r="C3" s="121"/>
      <c r="D3" s="122"/>
      <c r="E3" s="123"/>
      <c r="F3" s="123"/>
      <c r="G3" s="123"/>
      <c r="H3" s="141" t="s">
        <v>244</v>
      </c>
    </row>
    <row r="4" spans="1:8" ht="16.899999999999999" thickTop="1" thickBot="1" x14ac:dyDescent="0.6">
      <c r="C4" s="124"/>
      <c r="D4" s="125"/>
      <c r="E4" s="126">
        <v>43344</v>
      </c>
      <c r="F4" s="126">
        <v>43252</v>
      </c>
      <c r="G4" s="126">
        <v>43160</v>
      </c>
      <c r="H4" s="126">
        <v>43070</v>
      </c>
    </row>
    <row r="5" spans="1:8" ht="22.9" customHeight="1" thickTop="1" thickBot="1" x14ac:dyDescent="0.6">
      <c r="C5" s="276"/>
      <c r="D5" s="277"/>
      <c r="E5" s="278" t="s">
        <v>61</v>
      </c>
      <c r="F5" s="279"/>
      <c r="G5" s="279"/>
      <c r="H5" s="280"/>
    </row>
    <row r="6" spans="1:8" ht="32.65" thickTop="1" x14ac:dyDescent="0.55000000000000004">
      <c r="C6" s="127" t="s">
        <v>62</v>
      </c>
      <c r="D6" s="128" t="s">
        <v>63</v>
      </c>
      <c r="E6" s="129">
        <v>195988.3</v>
      </c>
      <c r="F6" s="129">
        <v>200390.9</v>
      </c>
      <c r="G6" s="129">
        <v>201212.79999999999</v>
      </c>
      <c r="H6" s="129">
        <v>206201.8</v>
      </c>
    </row>
    <row r="7" spans="1:8" ht="16.149999999999999" x14ac:dyDescent="0.55000000000000004">
      <c r="C7" s="127" t="s">
        <v>64</v>
      </c>
      <c r="D7" s="130" t="s">
        <v>65</v>
      </c>
      <c r="E7" s="129">
        <v>0</v>
      </c>
      <c r="F7" s="129">
        <v>0</v>
      </c>
      <c r="G7" s="129">
        <v>0</v>
      </c>
      <c r="H7" s="129">
        <v>0</v>
      </c>
    </row>
    <row r="8" spans="1:8" ht="16.149999999999999" x14ac:dyDescent="0.55000000000000004">
      <c r="C8" s="127" t="s">
        <v>66</v>
      </c>
      <c r="D8" s="130" t="s">
        <v>67</v>
      </c>
      <c r="E8" s="129">
        <v>195988.34</v>
      </c>
      <c r="F8" s="129">
        <v>200390.9</v>
      </c>
      <c r="G8" s="129">
        <v>201212.84000000003</v>
      </c>
      <c r="H8" s="129">
        <v>206201.76</v>
      </c>
    </row>
    <row r="9" spans="1:8" x14ac:dyDescent="0.55000000000000004">
      <c r="C9" s="127" t="s">
        <v>68</v>
      </c>
      <c r="D9" s="131" t="s">
        <v>69</v>
      </c>
      <c r="E9" s="132">
        <v>0</v>
      </c>
      <c r="F9" s="132">
        <v>0</v>
      </c>
      <c r="G9" s="132">
        <v>5.2</v>
      </c>
      <c r="H9" s="132">
        <v>5.2</v>
      </c>
    </row>
    <row r="10" spans="1:8" x14ac:dyDescent="0.55000000000000004">
      <c r="C10" s="127" t="s">
        <v>70</v>
      </c>
      <c r="D10" s="131" t="s">
        <v>71</v>
      </c>
      <c r="E10" s="132">
        <v>66543.78</v>
      </c>
      <c r="F10" s="132">
        <v>69388.72</v>
      </c>
      <c r="G10" s="132">
        <v>70584.58</v>
      </c>
      <c r="H10" s="132">
        <v>64088.82</v>
      </c>
    </row>
    <row r="11" spans="1:8" ht="46.15" x14ac:dyDescent="0.55000000000000004">
      <c r="C11" s="127" t="s">
        <v>72</v>
      </c>
      <c r="D11" s="131" t="s">
        <v>73</v>
      </c>
      <c r="E11" s="132">
        <v>5282.02</v>
      </c>
      <c r="F11" s="132">
        <v>5606.89</v>
      </c>
      <c r="G11" s="132">
        <v>5754.9</v>
      </c>
      <c r="H11" s="132">
        <v>6627.91</v>
      </c>
    </row>
    <row r="12" spans="1:8" x14ac:dyDescent="0.55000000000000004">
      <c r="C12" s="127" t="s">
        <v>74</v>
      </c>
      <c r="D12" s="131" t="s">
        <v>75</v>
      </c>
      <c r="E12" s="132">
        <v>7757.47</v>
      </c>
      <c r="F12" s="132">
        <v>7525.7</v>
      </c>
      <c r="G12" s="132">
        <v>7541.5</v>
      </c>
      <c r="H12" s="132">
        <v>12735.1</v>
      </c>
    </row>
    <row r="13" spans="1:8" x14ac:dyDescent="0.55000000000000004">
      <c r="C13" s="127" t="s">
        <v>76</v>
      </c>
      <c r="D13" s="131" t="s">
        <v>77</v>
      </c>
      <c r="E13" s="132">
        <v>56705.67</v>
      </c>
      <c r="F13" s="132">
        <v>57354.2</v>
      </c>
      <c r="G13" s="132">
        <v>57539.199999999997</v>
      </c>
      <c r="H13" s="132">
        <v>59969.3</v>
      </c>
    </row>
    <row r="14" spans="1:8" ht="16.899999999999999" x14ac:dyDescent="0.55000000000000004">
      <c r="C14" s="127" t="s">
        <v>78</v>
      </c>
      <c r="D14" s="131" t="s">
        <v>79</v>
      </c>
      <c r="E14" s="153">
        <v>13874.57</v>
      </c>
      <c r="F14" s="132">
        <v>13993.4</v>
      </c>
      <c r="G14" s="132">
        <v>14012.26</v>
      </c>
      <c r="H14" s="132">
        <v>14340.73</v>
      </c>
    </row>
    <row r="15" spans="1:8" x14ac:dyDescent="0.55000000000000004">
      <c r="C15" s="127" t="s">
        <v>80</v>
      </c>
      <c r="D15" s="131" t="s">
        <v>81</v>
      </c>
      <c r="E15" s="132">
        <v>31882.03</v>
      </c>
      <c r="F15" s="132">
        <v>31112.6</v>
      </c>
      <c r="G15" s="132">
        <v>29929.200000000001</v>
      </c>
      <c r="H15" s="132">
        <v>30638.3</v>
      </c>
    </row>
    <row r="16" spans="1:8" x14ac:dyDescent="0.55000000000000004">
      <c r="C16" s="127" t="s">
        <v>82</v>
      </c>
      <c r="D16" s="131" t="s">
        <v>83</v>
      </c>
      <c r="E16" s="132">
        <v>7964.5</v>
      </c>
      <c r="F16" s="132">
        <v>8354.7999999999993</v>
      </c>
      <c r="G16" s="132">
        <v>8970.1</v>
      </c>
      <c r="H16" s="132">
        <v>9392.2999999999993</v>
      </c>
    </row>
    <row r="17" spans="3:8" ht="30.75" x14ac:dyDescent="0.55000000000000004">
      <c r="C17" s="133" t="s">
        <v>84</v>
      </c>
      <c r="D17" s="134" t="s">
        <v>85</v>
      </c>
      <c r="E17" s="135">
        <v>5978.3</v>
      </c>
      <c r="F17" s="135">
        <v>7054.6</v>
      </c>
      <c r="G17" s="135">
        <v>6875.8</v>
      </c>
      <c r="H17" s="136">
        <v>8404.1</v>
      </c>
    </row>
    <row r="18" spans="3:8" x14ac:dyDescent="0.55000000000000004"/>
    <row r="19" spans="3:8" x14ac:dyDescent="0.55000000000000004"/>
    <row r="20" spans="3:8" x14ac:dyDescent="0.55000000000000004"/>
    <row r="21" spans="3:8" x14ac:dyDescent="0.55000000000000004"/>
    <row r="22" spans="3:8" x14ac:dyDescent="0.55000000000000004"/>
    <row r="23" spans="3:8" x14ac:dyDescent="0.55000000000000004"/>
    <row r="24" spans="3:8" x14ac:dyDescent="0.55000000000000004"/>
    <row r="25" spans="3:8" x14ac:dyDescent="0.55000000000000004"/>
    <row r="26" spans="3:8" x14ac:dyDescent="0.55000000000000004"/>
    <row r="27" spans="3:8" x14ac:dyDescent="0.55000000000000004"/>
    <row r="28" spans="3:8" x14ac:dyDescent="0.55000000000000004"/>
    <row r="29" spans="3:8" x14ac:dyDescent="0.55000000000000004"/>
    <row r="30" spans="3:8" x14ac:dyDescent="0.55000000000000004"/>
    <row r="31" spans="3:8" x14ac:dyDescent="0.55000000000000004"/>
    <row r="32" spans="3:8" x14ac:dyDescent="0.55000000000000004"/>
    <row r="33" x14ac:dyDescent="0.55000000000000004"/>
    <row r="34" x14ac:dyDescent="0.55000000000000004"/>
    <row r="35" x14ac:dyDescent="0.55000000000000004"/>
    <row r="36" x14ac:dyDescent="0.55000000000000004"/>
    <row r="37" x14ac:dyDescent="0.55000000000000004"/>
    <row r="38" x14ac:dyDescent="0.55000000000000004"/>
    <row r="39" x14ac:dyDescent="0.55000000000000004"/>
    <row r="40" x14ac:dyDescent="0.55000000000000004"/>
  </sheetData>
  <mergeCells count="2">
    <mergeCell ref="C5:D5"/>
    <mergeCell ref="E5:H5"/>
  </mergeCells>
  <hyperlinks>
    <hyperlink ref="A2" location="indice!A1" display="INDICE"/>
  </hyperlinks>
  <printOptions horizontalCentered="1"/>
  <pageMargins left="0.31496062992125984" right="0" top="0.74803149606299213" bottom="0.35433070866141736" header="0.31496062992125984" footer="0.31496062992125984"/>
  <pageSetup paperSize="9" orientation="landscape"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L49"/>
  <sheetViews>
    <sheetView showGridLines="0" zoomScale="85" zoomScaleNormal="85" zoomScaleSheetLayoutView="80" workbookViewId="0">
      <selection activeCell="K12" sqref="K12"/>
    </sheetView>
  </sheetViews>
  <sheetFormatPr baseColWidth="10" defaultColWidth="0" defaultRowHeight="15.4" zeroHeight="1" x14ac:dyDescent="0.55000000000000004"/>
  <cols>
    <col min="1" max="1" width="11.796875" style="3" customWidth="1"/>
    <col min="2" max="2" width="11.3984375" style="3" customWidth="1"/>
    <col min="3" max="3" width="8.3984375" style="3" customWidth="1"/>
    <col min="4" max="4" width="51.73046875" style="3" customWidth="1"/>
    <col min="5" max="5" width="37" style="3" customWidth="1"/>
    <col min="6" max="9" width="12.9296875" style="3" customWidth="1"/>
    <col min="10" max="10" width="2.1328125" style="3" customWidth="1"/>
    <col min="11" max="12" width="11.3984375" style="3" customWidth="1"/>
    <col min="13" max="16384" width="11.3984375" style="3" hidden="1"/>
  </cols>
  <sheetData>
    <row r="1" spans="1:9" ht="16.5" thickBot="1" x14ac:dyDescent="0.65">
      <c r="I1" s="141"/>
    </row>
    <row r="2" spans="1:9" ht="16.5" thickBot="1" x14ac:dyDescent="0.65">
      <c r="A2" s="5" t="s">
        <v>238</v>
      </c>
      <c r="C2" s="291" t="s">
        <v>248</v>
      </c>
      <c r="D2" s="292"/>
      <c r="I2" s="141" t="s">
        <v>244</v>
      </c>
    </row>
    <row r="3" spans="1:9" ht="16.899999999999999" thickTop="1" thickBot="1" x14ac:dyDescent="0.6">
      <c r="C3" s="143"/>
      <c r="D3" s="143"/>
      <c r="F3" s="142" t="s">
        <v>268</v>
      </c>
      <c r="G3" s="142" t="s">
        <v>269</v>
      </c>
      <c r="H3" s="142">
        <v>43160</v>
      </c>
      <c r="I3" s="142">
        <v>43070</v>
      </c>
    </row>
    <row r="4" spans="1:9" ht="38.65" customHeight="1" thickTop="1" thickBot="1" x14ac:dyDescent="0.6">
      <c r="C4" s="293"/>
      <c r="D4" s="293"/>
      <c r="E4" s="293"/>
      <c r="F4" s="297" t="s">
        <v>61</v>
      </c>
      <c r="G4" s="298"/>
      <c r="H4" s="298"/>
      <c r="I4" s="299"/>
    </row>
    <row r="5" spans="1:9" ht="16.899999999999999" thickTop="1" thickBot="1" x14ac:dyDescent="0.6">
      <c r="C5" s="300" t="s">
        <v>86</v>
      </c>
      <c r="D5" s="300"/>
      <c r="E5" s="300"/>
      <c r="F5" s="144"/>
      <c r="G5" s="145"/>
      <c r="H5" s="145"/>
      <c r="I5" s="144"/>
    </row>
    <row r="6" spans="1:9" ht="15.4" customHeight="1" thickTop="1" x14ac:dyDescent="0.55000000000000004">
      <c r="C6" s="146">
        <v>1</v>
      </c>
      <c r="D6" s="301" t="s">
        <v>87</v>
      </c>
      <c r="E6" s="302"/>
      <c r="F6" s="228">
        <v>197312.9</v>
      </c>
      <c r="G6" s="228">
        <v>201556.4</v>
      </c>
      <c r="H6" s="228">
        <v>202316.5</v>
      </c>
      <c r="I6" s="229">
        <v>207213.3</v>
      </c>
    </row>
    <row r="7" spans="1:9" ht="15" customHeight="1" x14ac:dyDescent="0.55000000000000004">
      <c r="C7" s="146">
        <v>2</v>
      </c>
      <c r="D7" s="287" t="s">
        <v>88</v>
      </c>
      <c r="E7" s="288"/>
      <c r="F7" s="228">
        <v>-1324.6</v>
      </c>
      <c r="G7" s="228">
        <v>-1165.5</v>
      </c>
      <c r="H7" s="228">
        <v>-1103.7</v>
      </c>
      <c r="I7" s="229">
        <v>-1011.5</v>
      </c>
    </row>
    <row r="8" spans="1:9" ht="41.1" customHeight="1" x14ac:dyDescent="0.55000000000000004">
      <c r="C8" s="148">
        <v>3</v>
      </c>
      <c r="D8" s="289" t="s">
        <v>89</v>
      </c>
      <c r="E8" s="290"/>
      <c r="F8" s="230">
        <v>195988.3</v>
      </c>
      <c r="G8" s="230">
        <v>200390.9</v>
      </c>
      <c r="H8" s="230">
        <v>201212.79999999999</v>
      </c>
      <c r="I8" s="231">
        <v>206201.8</v>
      </c>
    </row>
    <row r="9" spans="1:9" ht="15" customHeight="1" x14ac:dyDescent="0.55000000000000004">
      <c r="C9" s="284" t="s">
        <v>90</v>
      </c>
      <c r="D9" s="285"/>
      <c r="E9" s="286"/>
      <c r="F9" s="232"/>
      <c r="G9" s="232"/>
      <c r="H9" s="232"/>
      <c r="I9" s="233"/>
    </row>
    <row r="10" spans="1:9" ht="15" customHeight="1" x14ac:dyDescent="0.55000000000000004">
      <c r="C10" s="146">
        <v>4</v>
      </c>
      <c r="D10" s="287" t="s">
        <v>91</v>
      </c>
      <c r="E10" s="288"/>
      <c r="F10" s="234">
        <v>1863</v>
      </c>
      <c r="G10" s="234">
        <v>1898.3</v>
      </c>
      <c r="H10" s="234">
        <v>1957.2</v>
      </c>
      <c r="I10" s="234">
        <v>2050.6999999999998</v>
      </c>
    </row>
    <row r="11" spans="1:9" ht="41.65" customHeight="1" x14ac:dyDescent="0.55000000000000004">
      <c r="C11" s="146">
        <v>5</v>
      </c>
      <c r="D11" s="287" t="s">
        <v>92</v>
      </c>
      <c r="E11" s="288"/>
      <c r="F11" s="234">
        <v>716.7</v>
      </c>
      <c r="G11" s="234">
        <v>720.5</v>
      </c>
      <c r="H11" s="234">
        <v>198</v>
      </c>
      <c r="I11" s="234">
        <v>191.1</v>
      </c>
    </row>
    <row r="12" spans="1:9" ht="15" customHeight="1" x14ac:dyDescent="0.55000000000000004">
      <c r="C12" s="146" t="s">
        <v>93</v>
      </c>
      <c r="D12" s="287" t="s">
        <v>94</v>
      </c>
      <c r="E12" s="288"/>
      <c r="F12" s="235">
        <v>0</v>
      </c>
      <c r="G12" s="235">
        <v>0</v>
      </c>
      <c r="H12" s="235">
        <v>0</v>
      </c>
      <c r="I12" s="235">
        <v>0</v>
      </c>
    </row>
    <row r="13" spans="1:9" ht="33" customHeight="1" x14ac:dyDescent="0.55000000000000004">
      <c r="C13" s="146">
        <v>6</v>
      </c>
      <c r="D13" s="287" t="s">
        <v>95</v>
      </c>
      <c r="E13" s="288"/>
      <c r="F13" s="235">
        <v>0</v>
      </c>
      <c r="G13" s="235">
        <v>0</v>
      </c>
      <c r="H13" s="235">
        <v>0</v>
      </c>
      <c r="I13" s="235">
        <v>0</v>
      </c>
    </row>
    <row r="14" spans="1:9" ht="15" customHeight="1" x14ac:dyDescent="0.55000000000000004">
      <c r="C14" s="146">
        <v>7</v>
      </c>
      <c r="D14" s="287" t="s">
        <v>96</v>
      </c>
      <c r="E14" s="294"/>
      <c r="F14" s="234">
        <v>-1805.3</v>
      </c>
      <c r="G14" s="234">
        <v>-1894.8</v>
      </c>
      <c r="H14" s="234">
        <v>-1961.1</v>
      </c>
      <c r="I14" s="234">
        <v>-2032.1</v>
      </c>
    </row>
    <row r="15" spans="1:9" ht="15" customHeight="1" x14ac:dyDescent="0.55000000000000004">
      <c r="C15" s="149">
        <v>8</v>
      </c>
      <c r="D15" s="287" t="s">
        <v>97</v>
      </c>
      <c r="E15" s="288"/>
      <c r="F15" s="234">
        <v>0</v>
      </c>
      <c r="G15" s="234">
        <v>0</v>
      </c>
      <c r="H15" s="234">
        <v>0</v>
      </c>
      <c r="I15" s="234">
        <v>0</v>
      </c>
    </row>
    <row r="16" spans="1:9" ht="15" customHeight="1" x14ac:dyDescent="0.55000000000000004">
      <c r="C16" s="146">
        <v>9</v>
      </c>
      <c r="D16" s="287" t="s">
        <v>98</v>
      </c>
      <c r="E16" s="288"/>
      <c r="F16" s="234">
        <v>0</v>
      </c>
      <c r="G16" s="234">
        <v>0</v>
      </c>
      <c r="H16" s="234">
        <v>0</v>
      </c>
      <c r="I16" s="234">
        <v>0</v>
      </c>
    </row>
    <row r="17" spans="3:9" ht="15" customHeight="1" x14ac:dyDescent="0.55000000000000004">
      <c r="C17" s="146">
        <v>10</v>
      </c>
      <c r="D17" s="287" t="s">
        <v>99</v>
      </c>
      <c r="E17" s="288"/>
      <c r="F17" s="234">
        <v>0</v>
      </c>
      <c r="G17" s="234">
        <v>0</v>
      </c>
      <c r="H17" s="234">
        <v>0</v>
      </c>
      <c r="I17" s="234">
        <v>0</v>
      </c>
    </row>
    <row r="18" spans="3:9" ht="15" customHeight="1" x14ac:dyDescent="0.55000000000000004">
      <c r="C18" s="148">
        <v>11</v>
      </c>
      <c r="D18" s="289" t="s">
        <v>100</v>
      </c>
      <c r="E18" s="290"/>
      <c r="F18" s="236">
        <v>774.39999999999986</v>
      </c>
      <c r="G18" s="236">
        <v>724.00000000000023</v>
      </c>
      <c r="H18" s="236">
        <v>194.09999999999991</v>
      </c>
      <c r="I18" s="236">
        <v>209.69999999999982</v>
      </c>
    </row>
    <row r="19" spans="3:9" ht="15" customHeight="1" x14ac:dyDescent="0.55000000000000004">
      <c r="C19" s="284" t="s">
        <v>101</v>
      </c>
      <c r="D19" s="285"/>
      <c r="E19" s="286"/>
      <c r="F19" s="232"/>
      <c r="G19" s="232"/>
      <c r="H19" s="232"/>
      <c r="I19" s="233"/>
    </row>
    <row r="20" spans="3:9" ht="15" customHeight="1" x14ac:dyDescent="0.55000000000000004">
      <c r="C20" s="146">
        <v>12</v>
      </c>
      <c r="D20" s="287" t="s">
        <v>102</v>
      </c>
      <c r="E20" s="288"/>
      <c r="F20" s="234">
        <v>913.2</v>
      </c>
      <c r="G20" s="234">
        <v>1388.8</v>
      </c>
      <c r="H20" s="234">
        <v>874.1</v>
      </c>
      <c r="I20" s="237">
        <v>941.6</v>
      </c>
    </row>
    <row r="21" spans="3:9" ht="15" customHeight="1" x14ac:dyDescent="0.55000000000000004">
      <c r="C21" s="146">
        <v>13</v>
      </c>
      <c r="D21" s="287" t="s">
        <v>103</v>
      </c>
      <c r="E21" s="288"/>
      <c r="F21" s="234"/>
      <c r="G21" s="234"/>
      <c r="H21" s="234"/>
      <c r="I21" s="234"/>
    </row>
    <row r="22" spans="3:9" x14ac:dyDescent="0.55000000000000004">
      <c r="C22" s="146">
        <v>14</v>
      </c>
      <c r="D22" s="287" t="s">
        <v>104</v>
      </c>
      <c r="E22" s="288"/>
      <c r="F22" s="234">
        <v>3966.3</v>
      </c>
      <c r="G22" s="234">
        <v>3925.9</v>
      </c>
      <c r="H22" s="234">
        <v>3862.3</v>
      </c>
      <c r="I22" s="237">
        <v>3321.8</v>
      </c>
    </row>
    <row r="23" spans="3:9" ht="15" customHeight="1" x14ac:dyDescent="0.55000000000000004">
      <c r="C23" s="146" t="s">
        <v>105</v>
      </c>
      <c r="D23" s="287" t="s">
        <v>106</v>
      </c>
      <c r="E23" s="288"/>
      <c r="F23" s="235">
        <v>0</v>
      </c>
      <c r="G23" s="235">
        <v>0</v>
      </c>
      <c r="H23" s="235">
        <v>0</v>
      </c>
      <c r="I23" s="238">
        <v>0</v>
      </c>
    </row>
    <row r="24" spans="3:9" x14ac:dyDescent="0.55000000000000004">
      <c r="C24" s="146">
        <v>15</v>
      </c>
      <c r="D24" s="287" t="s">
        <v>107</v>
      </c>
      <c r="E24" s="288"/>
      <c r="F24" s="235">
        <v>0</v>
      </c>
      <c r="G24" s="235">
        <v>0</v>
      </c>
      <c r="H24" s="235">
        <v>0</v>
      </c>
      <c r="I24" s="238">
        <v>0</v>
      </c>
    </row>
    <row r="25" spans="3:9" ht="15" customHeight="1" x14ac:dyDescent="0.55000000000000004">
      <c r="C25" s="146" t="s">
        <v>108</v>
      </c>
      <c r="D25" s="287" t="s">
        <v>109</v>
      </c>
      <c r="E25" s="288"/>
      <c r="F25" s="235">
        <v>0</v>
      </c>
      <c r="G25" s="235">
        <v>0</v>
      </c>
      <c r="H25" s="235">
        <v>0</v>
      </c>
      <c r="I25" s="238">
        <v>0</v>
      </c>
    </row>
    <row r="26" spans="3:9" ht="16.149999999999999" x14ac:dyDescent="0.55000000000000004">
      <c r="C26" s="148">
        <v>16</v>
      </c>
      <c r="D26" s="289" t="s">
        <v>110</v>
      </c>
      <c r="E26" s="290"/>
      <c r="F26" s="236">
        <v>4879.5</v>
      </c>
      <c r="G26" s="236">
        <v>5314.7</v>
      </c>
      <c r="H26" s="236">
        <v>4736.4000000000005</v>
      </c>
      <c r="I26" s="236">
        <v>4263.4000000000005</v>
      </c>
    </row>
    <row r="27" spans="3:9" ht="15" customHeight="1" x14ac:dyDescent="0.55000000000000004">
      <c r="C27" s="284" t="s">
        <v>111</v>
      </c>
      <c r="D27" s="285"/>
      <c r="E27" s="286"/>
      <c r="F27" s="232"/>
      <c r="G27" s="232"/>
      <c r="H27" s="232"/>
      <c r="I27" s="233"/>
    </row>
    <row r="28" spans="3:9" ht="15" customHeight="1" x14ac:dyDescent="0.55000000000000004">
      <c r="C28" s="146">
        <v>17</v>
      </c>
      <c r="D28" s="287" t="s">
        <v>112</v>
      </c>
      <c r="E28" s="288"/>
      <c r="F28" s="234">
        <v>30571.8</v>
      </c>
      <c r="G28" s="234">
        <v>30390.6</v>
      </c>
      <c r="H28" s="234">
        <v>30505.7</v>
      </c>
      <c r="I28" s="234">
        <v>28832.2</v>
      </c>
    </row>
    <row r="29" spans="3:9" x14ac:dyDescent="0.55000000000000004">
      <c r="C29" s="146">
        <v>18</v>
      </c>
      <c r="D29" s="287" t="s">
        <v>113</v>
      </c>
      <c r="E29" s="288"/>
      <c r="F29" s="234">
        <v>-23107.1</v>
      </c>
      <c r="G29" s="234">
        <v>-22985.599999999999</v>
      </c>
      <c r="H29" s="234">
        <v>-23402.1</v>
      </c>
      <c r="I29" s="237">
        <v>-21965.200000000001</v>
      </c>
    </row>
    <row r="30" spans="3:9" ht="15" customHeight="1" x14ac:dyDescent="0.55000000000000004">
      <c r="C30" s="148">
        <v>19</v>
      </c>
      <c r="D30" s="289" t="s">
        <v>114</v>
      </c>
      <c r="E30" s="290"/>
      <c r="F30" s="236">
        <v>7464.7000000000007</v>
      </c>
      <c r="G30" s="236">
        <v>7405</v>
      </c>
      <c r="H30" s="236">
        <v>7103.6000000000022</v>
      </c>
      <c r="I30" s="236">
        <v>6867</v>
      </c>
    </row>
    <row r="31" spans="3:9" ht="16.149999999999999" x14ac:dyDescent="0.55000000000000004">
      <c r="C31" s="284" t="s">
        <v>115</v>
      </c>
      <c r="D31" s="285"/>
      <c r="E31" s="286"/>
      <c r="F31" s="232"/>
      <c r="G31" s="232"/>
      <c r="H31" s="232"/>
      <c r="I31" s="233"/>
    </row>
    <row r="32" spans="3:9" ht="32.65" customHeight="1" x14ac:dyDescent="0.55000000000000004">
      <c r="C32" s="146" t="s">
        <v>116</v>
      </c>
      <c r="D32" s="287" t="s">
        <v>117</v>
      </c>
      <c r="E32" s="288"/>
      <c r="F32" s="235">
        <v>0</v>
      </c>
      <c r="G32" s="235">
        <v>0</v>
      </c>
      <c r="H32" s="235">
        <v>0</v>
      </c>
      <c r="I32" s="235">
        <v>0</v>
      </c>
    </row>
    <row r="33" spans="3:9" ht="15" customHeight="1" x14ac:dyDescent="0.55000000000000004">
      <c r="C33" s="146" t="s">
        <v>118</v>
      </c>
      <c r="D33" s="287" t="s">
        <v>119</v>
      </c>
      <c r="E33" s="288"/>
      <c r="F33" s="235">
        <v>0</v>
      </c>
      <c r="G33" s="235">
        <v>0</v>
      </c>
      <c r="H33" s="235">
        <v>0</v>
      </c>
      <c r="I33" s="235">
        <v>0</v>
      </c>
    </row>
    <row r="34" spans="3:9" ht="15" customHeight="1" x14ac:dyDescent="0.55000000000000004">
      <c r="C34" s="284" t="s">
        <v>120</v>
      </c>
      <c r="D34" s="285"/>
      <c r="E34" s="286"/>
      <c r="F34" s="232"/>
      <c r="G34" s="232"/>
      <c r="H34" s="232"/>
      <c r="I34" s="233"/>
    </row>
    <row r="35" spans="3:9" ht="15" customHeight="1" x14ac:dyDescent="0.55000000000000004">
      <c r="C35" s="148">
        <v>20</v>
      </c>
      <c r="D35" s="289" t="s">
        <v>121</v>
      </c>
      <c r="E35" s="290"/>
      <c r="F35" s="237">
        <v>11785.8</v>
      </c>
      <c r="G35" s="237">
        <v>11855.3</v>
      </c>
      <c r="H35" s="237">
        <v>11983.7</v>
      </c>
      <c r="I35" s="234">
        <v>12459.926991152885</v>
      </c>
    </row>
    <row r="36" spans="3:9" ht="16.149999999999999" x14ac:dyDescent="0.55000000000000004">
      <c r="C36" s="150">
        <v>21</v>
      </c>
      <c r="D36" s="295" t="s">
        <v>122</v>
      </c>
      <c r="E36" s="296"/>
      <c r="F36" s="236">
        <v>209106.9</v>
      </c>
      <c r="G36" s="236">
        <v>213834.6</v>
      </c>
      <c r="H36" s="236">
        <v>213247</v>
      </c>
      <c r="I36" s="236">
        <v>217541.9</v>
      </c>
    </row>
    <row r="37" spans="3:9" ht="15" customHeight="1" x14ac:dyDescent="0.55000000000000004">
      <c r="C37" s="284" t="s">
        <v>123</v>
      </c>
      <c r="D37" s="285"/>
      <c r="E37" s="286"/>
      <c r="F37" s="239"/>
      <c r="G37" s="239"/>
      <c r="H37" s="239"/>
      <c r="I37" s="239"/>
    </row>
    <row r="38" spans="3:9" ht="16.149999999999999" x14ac:dyDescent="0.55000000000000004">
      <c r="C38" s="148">
        <v>22</v>
      </c>
      <c r="D38" s="289" t="s">
        <v>124</v>
      </c>
      <c r="E38" s="290"/>
      <c r="F38" s="240">
        <v>5.6362559054722726E-2</v>
      </c>
      <c r="G38" s="240">
        <v>5.5441448671075678E-2</v>
      </c>
      <c r="H38" s="240">
        <v>5.6196362057314792E-2</v>
      </c>
      <c r="I38" s="240">
        <v>5.7275986792212831E-2</v>
      </c>
    </row>
    <row r="39" spans="3:9" ht="15" customHeight="1" x14ac:dyDescent="0.55000000000000004">
      <c r="C39" s="284" t="s">
        <v>125</v>
      </c>
      <c r="D39" s="285"/>
      <c r="E39" s="286"/>
      <c r="F39" s="241"/>
      <c r="G39" s="241"/>
      <c r="H39" s="241"/>
      <c r="I39" s="242"/>
    </row>
    <row r="40" spans="3:9" x14ac:dyDescent="0.55000000000000004">
      <c r="C40" s="146" t="s">
        <v>126</v>
      </c>
      <c r="D40" s="287" t="s">
        <v>127</v>
      </c>
      <c r="E40" s="288"/>
      <c r="F40" s="243" t="s">
        <v>47</v>
      </c>
      <c r="G40" s="243" t="s">
        <v>47</v>
      </c>
      <c r="H40" s="243" t="s">
        <v>47</v>
      </c>
      <c r="I40" s="243" t="s">
        <v>47</v>
      </c>
    </row>
    <row r="41" spans="3:9" ht="15" customHeight="1" thickBot="1" x14ac:dyDescent="0.6">
      <c r="C41" s="151" t="s">
        <v>128</v>
      </c>
      <c r="D41" s="281" t="s">
        <v>129</v>
      </c>
      <c r="E41" s="282"/>
      <c r="F41" s="244">
        <v>0</v>
      </c>
      <c r="G41" s="244">
        <v>0</v>
      </c>
      <c r="H41" s="244">
        <v>0</v>
      </c>
      <c r="I41" s="244">
        <v>0</v>
      </c>
    </row>
    <row r="42" spans="3:9" x14ac:dyDescent="0.55000000000000004">
      <c r="F42" s="82"/>
      <c r="G42" s="82"/>
      <c r="H42" s="82"/>
      <c r="I42" s="82"/>
    </row>
    <row r="43" spans="3:9" x14ac:dyDescent="0.55000000000000004">
      <c r="F43" s="82"/>
      <c r="G43" s="82"/>
      <c r="H43" s="82"/>
      <c r="I43" s="82"/>
    </row>
    <row r="44" spans="3:9" ht="15.4" customHeight="1" x14ac:dyDescent="0.55000000000000004">
      <c r="C44" s="283" t="s">
        <v>270</v>
      </c>
      <c r="D44" s="283"/>
      <c r="E44" s="283"/>
      <c r="F44" s="283"/>
      <c r="G44" s="283"/>
      <c r="H44" s="283"/>
      <c r="I44" s="283"/>
    </row>
    <row r="45" spans="3:9" ht="32.75" customHeight="1" x14ac:dyDescent="0.55000000000000004">
      <c r="C45" s="283"/>
      <c r="D45" s="283"/>
      <c r="E45" s="283"/>
      <c r="F45" s="283"/>
      <c r="G45" s="283"/>
      <c r="H45" s="283"/>
      <c r="I45" s="283"/>
    </row>
    <row r="46" spans="3:9" x14ac:dyDescent="0.55000000000000004">
      <c r="F46" s="82"/>
      <c r="G46" s="82"/>
      <c r="H46" s="82"/>
      <c r="I46" s="82"/>
    </row>
    <row r="47" spans="3:9" x14ac:dyDescent="0.55000000000000004"/>
    <row r="48" spans="3:9" x14ac:dyDescent="0.55000000000000004"/>
    <row r="49" x14ac:dyDescent="0.55000000000000004"/>
  </sheetData>
  <mergeCells count="41">
    <mergeCell ref="D36:E36"/>
    <mergeCell ref="D38:E38"/>
    <mergeCell ref="D40:E40"/>
    <mergeCell ref="F4:I4"/>
    <mergeCell ref="D25:E25"/>
    <mergeCell ref="D26:E26"/>
    <mergeCell ref="C5:E5"/>
    <mergeCell ref="D6:E6"/>
    <mergeCell ref="C19:E19"/>
    <mergeCell ref="D20:E20"/>
    <mergeCell ref="D21:E21"/>
    <mergeCell ref="D22:E22"/>
    <mergeCell ref="C9:E9"/>
    <mergeCell ref="D10:E10"/>
    <mergeCell ref="D7:E7"/>
    <mergeCell ref="D8:E8"/>
    <mergeCell ref="D24:E24"/>
    <mergeCell ref="C2:D2"/>
    <mergeCell ref="C4:E4"/>
    <mergeCell ref="D15:E15"/>
    <mergeCell ref="D16:E16"/>
    <mergeCell ref="D13:E13"/>
    <mergeCell ref="D14:E14"/>
    <mergeCell ref="D11:E11"/>
    <mergeCell ref="D12:E12"/>
    <mergeCell ref="D41:E41"/>
    <mergeCell ref="C44:I45"/>
    <mergeCell ref="C39:E39"/>
    <mergeCell ref="D17:E17"/>
    <mergeCell ref="D18:E18"/>
    <mergeCell ref="D23:E23"/>
    <mergeCell ref="D32:E32"/>
    <mergeCell ref="C34:E34"/>
    <mergeCell ref="D35:E35"/>
    <mergeCell ref="C37:E37"/>
    <mergeCell ref="D28:E28"/>
    <mergeCell ref="D29:E29"/>
    <mergeCell ref="D30:E30"/>
    <mergeCell ref="C27:E27"/>
    <mergeCell ref="C31:E31"/>
    <mergeCell ref="D33:E33"/>
  </mergeCells>
  <hyperlinks>
    <hyperlink ref="A2" location="indice!A1" display="INDICE"/>
  </hyperlinks>
  <printOptions horizontalCentered="1"/>
  <pageMargins left="0.31496062992125984" right="0" top="0.74803149606299213" bottom="0.35433070866141736" header="0.31496062992125984" footer="0.31496062992125984"/>
  <pageSetup paperSize="9" scale="45" orientation="landscape" r:id="rId1"/>
  <headerFoot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H78"/>
  <sheetViews>
    <sheetView showGridLines="0" topLeftCell="B1" zoomScaleNormal="100" zoomScaleSheetLayoutView="100" workbookViewId="0">
      <selection activeCell="K12" sqref="K12"/>
    </sheetView>
  </sheetViews>
  <sheetFormatPr baseColWidth="10" defaultColWidth="0" defaultRowHeight="15.4" zeroHeight="1" x14ac:dyDescent="0.55000000000000004"/>
  <cols>
    <col min="1" max="1" width="2.59765625" style="3" customWidth="1"/>
    <col min="2" max="3" width="1.1328125" style="3" customWidth="1"/>
    <col min="4" max="4" width="9.59765625" style="3" customWidth="1"/>
    <col min="5" max="5" width="130.59765625" style="3" customWidth="1"/>
    <col min="6" max="6" width="17.73046875" style="3" customWidth="1"/>
    <col min="7" max="7" width="11.3984375" style="3" customWidth="1"/>
    <col min="8" max="8" width="0" style="3" hidden="1" customWidth="1"/>
    <col min="9" max="16384" width="11.3984375" style="3" hidden="1"/>
  </cols>
  <sheetData>
    <row r="1" spans="4:7" x14ac:dyDescent="0.55000000000000004"/>
    <row r="2" spans="4:7" ht="22.15" x14ac:dyDescent="0.8">
      <c r="E2" s="160" t="s">
        <v>26</v>
      </c>
    </row>
    <row r="3" spans="4:7" x14ac:dyDescent="0.55000000000000004"/>
    <row r="4" spans="4:7" ht="27.75" customHeight="1" thickBot="1" x14ac:dyDescent="0.6">
      <c r="E4" s="161" t="s">
        <v>28</v>
      </c>
      <c r="F4" s="162" t="s">
        <v>29</v>
      </c>
    </row>
    <row r="5" spans="4:7" ht="17.649999999999999" thickTop="1" thickBot="1" x14ac:dyDescent="0.65">
      <c r="D5" s="7" t="s">
        <v>225</v>
      </c>
      <c r="E5" s="163" t="s">
        <v>224</v>
      </c>
      <c r="F5" s="164" t="s">
        <v>225</v>
      </c>
    </row>
    <row r="6" spans="4:7" ht="17.649999999999999" thickTop="1" thickBot="1" x14ac:dyDescent="0.65">
      <c r="D6" s="7" t="s">
        <v>227</v>
      </c>
      <c r="E6" s="163" t="s">
        <v>251</v>
      </c>
      <c r="F6" s="164" t="s">
        <v>227</v>
      </c>
    </row>
    <row r="7" spans="4:7" ht="17.649999999999999" thickTop="1" thickBot="1" x14ac:dyDescent="0.65">
      <c r="D7" s="7" t="s">
        <v>226</v>
      </c>
      <c r="E7" s="163" t="s">
        <v>240</v>
      </c>
      <c r="F7" s="164" t="s">
        <v>226</v>
      </c>
      <c r="G7" s="164"/>
    </row>
    <row r="8" spans="4:7" ht="17.649999999999999" thickTop="1" thickBot="1" x14ac:dyDescent="0.65">
      <c r="D8" s="7" t="s">
        <v>228</v>
      </c>
      <c r="E8" s="163" t="s">
        <v>130</v>
      </c>
      <c r="F8" s="164" t="s">
        <v>228</v>
      </c>
      <c r="G8" s="164"/>
    </row>
    <row r="9" spans="4:7" ht="17.649999999999999" thickTop="1" thickBot="1" x14ac:dyDescent="0.65">
      <c r="D9" s="7" t="s">
        <v>229</v>
      </c>
      <c r="E9" s="163" t="s">
        <v>131</v>
      </c>
      <c r="F9" s="164" t="s">
        <v>229</v>
      </c>
      <c r="G9" s="164"/>
    </row>
    <row r="10" spans="4:7" ht="17.649999999999999" thickTop="1" thickBot="1" x14ac:dyDescent="0.65">
      <c r="D10" s="7" t="s">
        <v>230</v>
      </c>
      <c r="E10" s="163" t="s">
        <v>241</v>
      </c>
      <c r="F10" s="164" t="s">
        <v>230</v>
      </c>
      <c r="G10" s="164"/>
    </row>
    <row r="11" spans="4:7" ht="17.649999999999999" thickTop="1" thickBot="1" x14ac:dyDescent="0.65">
      <c r="D11" s="7" t="s">
        <v>231</v>
      </c>
      <c r="E11" s="163" t="s">
        <v>242</v>
      </c>
      <c r="F11" s="164" t="s">
        <v>231</v>
      </c>
      <c r="G11" s="164"/>
    </row>
    <row r="12" spans="4:7" ht="17.649999999999999" thickTop="1" thickBot="1" x14ac:dyDescent="0.65">
      <c r="D12" s="7" t="s">
        <v>232</v>
      </c>
      <c r="E12" s="163" t="s">
        <v>252</v>
      </c>
      <c r="F12" s="164" t="s">
        <v>25</v>
      </c>
      <c r="G12" s="164"/>
    </row>
    <row r="13" spans="4:7" ht="17.649999999999999" thickTop="1" thickBot="1" x14ac:dyDescent="0.65">
      <c r="D13" s="7" t="s">
        <v>233</v>
      </c>
      <c r="E13" s="163" t="s">
        <v>253</v>
      </c>
      <c r="F13" s="164" t="s">
        <v>27</v>
      </c>
      <c r="G13" s="164"/>
    </row>
    <row r="14" spans="4:7" ht="17.649999999999999" thickTop="1" thickBot="1" x14ac:dyDescent="0.65">
      <c r="D14" s="7" t="s">
        <v>234</v>
      </c>
      <c r="E14" s="7" t="s">
        <v>254</v>
      </c>
      <c r="F14" s="164" t="s">
        <v>30</v>
      </c>
      <c r="G14" s="164"/>
    </row>
    <row r="15" spans="4:7" ht="16.5" customHeight="1" thickTop="1" thickBot="1" x14ac:dyDescent="0.65">
      <c r="D15" s="7" t="s">
        <v>235</v>
      </c>
      <c r="E15" s="7" t="s">
        <v>255</v>
      </c>
      <c r="F15" s="164" t="s">
        <v>32</v>
      </c>
      <c r="G15" s="164"/>
    </row>
    <row r="16" spans="4:7" ht="16.5" customHeight="1" thickTop="1" thickBot="1" x14ac:dyDescent="0.65">
      <c r="D16" s="7" t="s">
        <v>236</v>
      </c>
      <c r="E16" s="7" t="s">
        <v>256</v>
      </c>
      <c r="F16" s="164" t="s">
        <v>33</v>
      </c>
      <c r="G16" s="164"/>
    </row>
    <row r="17" spans="4:7" ht="16.5" customHeight="1" thickTop="1" thickBot="1" x14ac:dyDescent="0.65">
      <c r="D17" s="7" t="s">
        <v>237</v>
      </c>
      <c r="E17" s="7" t="s">
        <v>248</v>
      </c>
      <c r="F17" s="164" t="s">
        <v>31</v>
      </c>
      <c r="G17" s="164"/>
    </row>
    <row r="18" spans="4:7" ht="15.75" thickTop="1" x14ac:dyDescent="0.55000000000000004">
      <c r="F18" s="165"/>
    </row>
    <row r="19" spans="4:7" x14ac:dyDescent="0.55000000000000004">
      <c r="F19" s="165"/>
    </row>
    <row r="20" spans="4:7" x14ac:dyDescent="0.55000000000000004"/>
    <row r="21" spans="4:7" x14ac:dyDescent="0.55000000000000004"/>
    <row r="22" spans="4:7" x14ac:dyDescent="0.55000000000000004"/>
    <row r="23" spans="4:7" x14ac:dyDescent="0.55000000000000004"/>
    <row r="24" spans="4:7" x14ac:dyDescent="0.55000000000000004"/>
    <row r="25" spans="4:7" x14ac:dyDescent="0.55000000000000004"/>
    <row r="26" spans="4:7" x14ac:dyDescent="0.55000000000000004"/>
    <row r="27" spans="4:7" x14ac:dyDescent="0.55000000000000004"/>
    <row r="28" spans="4:7" x14ac:dyDescent="0.55000000000000004"/>
    <row r="29" spans="4:7" x14ac:dyDescent="0.55000000000000004"/>
    <row r="30" spans="4:7" x14ac:dyDescent="0.55000000000000004"/>
    <row r="31" spans="4:7" x14ac:dyDescent="0.55000000000000004"/>
    <row r="32" spans="4:7" x14ac:dyDescent="0.55000000000000004"/>
    <row r="33" x14ac:dyDescent="0.55000000000000004"/>
    <row r="34" x14ac:dyDescent="0.55000000000000004"/>
    <row r="35" x14ac:dyDescent="0.55000000000000004"/>
    <row r="36" x14ac:dyDescent="0.55000000000000004"/>
    <row r="37" x14ac:dyDescent="0.55000000000000004"/>
    <row r="38" x14ac:dyDescent="0.55000000000000004"/>
    <row r="39" x14ac:dyDescent="0.55000000000000004"/>
    <row r="40" x14ac:dyDescent="0.55000000000000004"/>
    <row r="41" x14ac:dyDescent="0.55000000000000004"/>
    <row r="42" x14ac:dyDescent="0.55000000000000004"/>
    <row r="43" x14ac:dyDescent="0.55000000000000004"/>
    <row r="44" x14ac:dyDescent="0.55000000000000004"/>
    <row r="45" x14ac:dyDescent="0.55000000000000004"/>
    <row r="46" x14ac:dyDescent="0.55000000000000004"/>
    <row r="47" x14ac:dyDescent="0.55000000000000004"/>
    <row r="48" x14ac:dyDescent="0.55000000000000004"/>
    <row r="49" x14ac:dyDescent="0.55000000000000004"/>
    <row r="50" x14ac:dyDescent="0.55000000000000004"/>
    <row r="51" x14ac:dyDescent="0.55000000000000004"/>
    <row r="52" x14ac:dyDescent="0.55000000000000004"/>
    <row r="53" x14ac:dyDescent="0.55000000000000004"/>
    <row r="54" x14ac:dyDescent="0.55000000000000004"/>
    <row r="55" x14ac:dyDescent="0.55000000000000004"/>
    <row r="56" x14ac:dyDescent="0.55000000000000004"/>
    <row r="57" x14ac:dyDescent="0.55000000000000004"/>
    <row r="58" x14ac:dyDescent="0.55000000000000004"/>
    <row r="59" x14ac:dyDescent="0.55000000000000004"/>
    <row r="60" x14ac:dyDescent="0.55000000000000004"/>
    <row r="61" x14ac:dyDescent="0.55000000000000004"/>
    <row r="62" x14ac:dyDescent="0.55000000000000004"/>
    <row r="63" x14ac:dyDescent="0.55000000000000004"/>
    <row r="64" x14ac:dyDescent="0.55000000000000004"/>
    <row r="65" x14ac:dyDescent="0.55000000000000004"/>
    <row r="66" x14ac:dyDescent="0.55000000000000004"/>
    <row r="67" x14ac:dyDescent="0.55000000000000004"/>
    <row r="68" x14ac:dyDescent="0.55000000000000004"/>
    <row r="69" x14ac:dyDescent="0.55000000000000004"/>
    <row r="70" x14ac:dyDescent="0.55000000000000004"/>
    <row r="71" x14ac:dyDescent="0.55000000000000004"/>
    <row r="72" x14ac:dyDescent="0.55000000000000004"/>
    <row r="73" x14ac:dyDescent="0.55000000000000004"/>
    <row r="74" x14ac:dyDescent="0.55000000000000004"/>
    <row r="75" x14ac:dyDescent="0.55000000000000004"/>
    <row r="76" x14ac:dyDescent="0.55000000000000004"/>
    <row r="77" x14ac:dyDescent="0.55000000000000004"/>
    <row r="78" x14ac:dyDescent="0.55000000000000004"/>
  </sheetData>
  <hyperlinks>
    <hyperlink ref="F12" location="'Tabla 8.OV1'!A1" display="OV1"/>
    <hyperlink ref="F14" location="'Tabla 10. MR2-B'!A1" display="MR2-B"/>
    <hyperlink ref="F13" location="'Tabla 9. CR8'!A1" display="CR8"/>
    <hyperlink ref="F5" location="'Tabla 1 LCR'!A1" display="Tabla 1"/>
    <hyperlink ref="F6" location="'Tabla 2 LCR'!A1" display="Tabla 2"/>
    <hyperlink ref="F7" location="'Tabla 3 LCR '!A1" display="Tabla 3"/>
    <hyperlink ref="F8" location="'Tabla 4 '!A1" display="Tabla 4"/>
    <hyperlink ref="F9" location="'Tabla 5'!A1" display="Tabla 5"/>
    <hyperlink ref="F10" location="'Tabla 6'!A1" display="Tabla 6"/>
    <hyperlink ref="F11" location="'Tabla 7'!A1" display="Tabla 7"/>
    <hyperlink ref="F15" location="'Tabla 11. LRSum'!A1" display="LRSum"/>
    <hyperlink ref="F17" location="'Tabla 13. LRCom'!A1" display="LRCom"/>
    <hyperlink ref="F16" location="'Tabla 12. LRSpl'!A1" display="LRSpl"/>
  </hyperlinks>
  <pageMargins left="0.70866141732283472" right="0.70866141732283472" top="0.74803149606299213" bottom="0.74803149606299213" header="0.31496062992125984" footer="0.31496062992125984"/>
  <pageSetup paperSize="9" scale="81" orientation="landscape" r:id="rId1"/>
  <headerFooter>
    <oddFooter>&amp;R&amp;P</oddFooter>
  </headerFooter>
  <colBreaks count="1" manualBreakCount="1">
    <brk id="1" max="2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zoomScaleNormal="100" zoomScaleSheetLayoutView="100" workbookViewId="0">
      <selection activeCell="K12" sqref="K12"/>
    </sheetView>
  </sheetViews>
  <sheetFormatPr baseColWidth="10" defaultColWidth="0" defaultRowHeight="15.4" zeroHeight="1" x14ac:dyDescent="0.55000000000000004"/>
  <cols>
    <col min="1" max="1" width="11.796875" style="3" customWidth="1"/>
    <col min="2" max="2" width="11.3984375" style="21" customWidth="1"/>
    <col min="3" max="3" width="39.33203125" style="22" customWidth="1"/>
    <col min="4" max="7" width="13.73046875" style="3" customWidth="1"/>
    <col min="8" max="10" width="11.3984375" style="3" customWidth="1"/>
    <col min="11" max="11" width="0" style="3" hidden="1" customWidth="1"/>
    <col min="12" max="16384" width="11.3984375" style="3" hidden="1"/>
  </cols>
  <sheetData>
    <row r="1" spans="1:7" x14ac:dyDescent="0.55000000000000004"/>
    <row r="2" spans="1:7" ht="16.5" thickBot="1" x14ac:dyDescent="0.65">
      <c r="A2" s="4" t="s">
        <v>238</v>
      </c>
      <c r="B2" s="25"/>
      <c r="C2" s="26" t="s">
        <v>224</v>
      </c>
      <c r="F2" s="245" t="s">
        <v>218</v>
      </c>
      <c r="G2" s="246"/>
    </row>
    <row r="3" spans="1:7" ht="16.5" thickBot="1" x14ac:dyDescent="0.6">
      <c r="C3" s="21"/>
      <c r="D3" s="27">
        <v>43070</v>
      </c>
      <c r="E3" s="27">
        <v>43160</v>
      </c>
      <c r="F3" s="27">
        <v>43252</v>
      </c>
      <c r="G3" s="27">
        <v>43344</v>
      </c>
    </row>
    <row r="4" spans="1:7" ht="15.75" thickBot="1" x14ac:dyDescent="0.6">
      <c r="C4" s="28" t="s">
        <v>200</v>
      </c>
      <c r="D4" s="29">
        <v>32111.605</v>
      </c>
      <c r="E4" s="29">
        <v>34520.457999999999</v>
      </c>
      <c r="F4" s="29">
        <v>30772.296870929102</v>
      </c>
      <c r="G4" s="29">
        <v>28589.642109906108</v>
      </c>
    </row>
    <row r="5" spans="1:7" ht="15.75" thickBot="1" x14ac:dyDescent="0.6">
      <c r="C5" s="28" t="s">
        <v>201</v>
      </c>
      <c r="D5" s="29">
        <v>18179.887999999999</v>
      </c>
      <c r="E5" s="29">
        <v>19280.855</v>
      </c>
      <c r="F5" s="29">
        <v>18897.671670312426</v>
      </c>
      <c r="G5" s="29">
        <v>17261.1573375109</v>
      </c>
    </row>
    <row r="6" spans="1:7" ht="16.5" thickBot="1" x14ac:dyDescent="0.6">
      <c r="C6" s="30" t="s">
        <v>202</v>
      </c>
      <c r="D6" s="31">
        <v>1.7663257881456695</v>
      </c>
      <c r="E6" s="31">
        <v>1.7904007616120148</v>
      </c>
      <c r="F6" s="31">
        <v>1.628364457155391</v>
      </c>
      <c r="G6" s="31">
        <v>1.6562992591335015</v>
      </c>
    </row>
    <row r="7" spans="1:7" ht="16.149999999999999" x14ac:dyDescent="0.55000000000000004">
      <c r="C7" s="1"/>
      <c r="D7" s="2"/>
      <c r="E7" s="2"/>
      <c r="F7" s="2"/>
    </row>
    <row r="8" spans="1:7" ht="16.149999999999999" x14ac:dyDescent="0.55000000000000004">
      <c r="C8" s="1"/>
      <c r="D8" s="2"/>
      <c r="E8" s="2"/>
      <c r="F8" s="2"/>
    </row>
    <row r="9" spans="1:7" x14ac:dyDescent="0.55000000000000004">
      <c r="C9" s="3"/>
    </row>
    <row r="10" spans="1:7" s="21" customFormat="1" x14ac:dyDescent="0.55000000000000004">
      <c r="C10" s="3"/>
      <c r="D10" s="3"/>
      <c r="E10" s="3"/>
      <c r="F10" s="3"/>
    </row>
    <row r="11" spans="1:7" s="21" customFormat="1" x14ac:dyDescent="0.55000000000000004">
      <c r="C11" s="3"/>
      <c r="D11" s="3"/>
      <c r="E11" s="3"/>
      <c r="F11" s="3"/>
    </row>
    <row r="12" spans="1:7" hidden="1" x14ac:dyDescent="0.55000000000000004">
      <c r="C12" s="3"/>
    </row>
    <row r="13" spans="1:7" hidden="1" x14ac:dyDescent="0.55000000000000004">
      <c r="C13" s="3"/>
    </row>
    <row r="14" spans="1:7" ht="16.899999999999999" hidden="1" x14ac:dyDescent="0.6">
      <c r="C14" s="3"/>
      <c r="E14" s="7"/>
    </row>
    <row r="15" spans="1:7" hidden="1" x14ac:dyDescent="0.55000000000000004">
      <c r="C15" s="3"/>
    </row>
    <row r="16" spans="1:7" hidden="1" x14ac:dyDescent="0.55000000000000004">
      <c r="C16" s="3"/>
    </row>
    <row r="17" spans="3:3" hidden="1" x14ac:dyDescent="0.55000000000000004">
      <c r="C17" s="3"/>
    </row>
    <row r="18" spans="3:3" hidden="1" x14ac:dyDescent="0.55000000000000004">
      <c r="C18" s="3"/>
    </row>
    <row r="19" spans="3:3" hidden="1" x14ac:dyDescent="0.55000000000000004">
      <c r="C19" s="3"/>
    </row>
    <row r="20" spans="3:3" hidden="1" x14ac:dyDescent="0.55000000000000004">
      <c r="C20" s="3"/>
    </row>
    <row r="21" spans="3:3" hidden="1" x14ac:dyDescent="0.55000000000000004">
      <c r="C21" s="3"/>
    </row>
    <row r="22" spans="3:3" hidden="1" x14ac:dyDescent="0.55000000000000004">
      <c r="C22" s="3"/>
    </row>
    <row r="23" spans="3:3" hidden="1" x14ac:dyDescent="0.55000000000000004">
      <c r="C23" s="3"/>
    </row>
    <row r="24" spans="3:3" hidden="1" x14ac:dyDescent="0.55000000000000004">
      <c r="C24" s="3"/>
    </row>
    <row r="25" spans="3:3" hidden="1" x14ac:dyDescent="0.55000000000000004">
      <c r="C25" s="3"/>
    </row>
    <row r="26" spans="3:3" hidden="1" x14ac:dyDescent="0.55000000000000004">
      <c r="C26" s="3"/>
    </row>
    <row r="27" spans="3:3" hidden="1" x14ac:dyDescent="0.55000000000000004">
      <c r="C27" s="3"/>
    </row>
    <row r="28" spans="3:3" hidden="1" x14ac:dyDescent="0.55000000000000004">
      <c r="C28" s="3"/>
    </row>
    <row r="29" spans="3:3" hidden="1" x14ac:dyDescent="0.55000000000000004">
      <c r="C29" s="3"/>
    </row>
    <row r="30" spans="3:3" hidden="1" x14ac:dyDescent="0.55000000000000004"/>
    <row r="31" spans="3:3" hidden="1" x14ac:dyDescent="0.55000000000000004"/>
    <row r="32" spans="3:3" hidden="1" x14ac:dyDescent="0.55000000000000004"/>
    <row r="33" hidden="1" x14ac:dyDescent="0.55000000000000004"/>
    <row r="34" hidden="1" x14ac:dyDescent="0.55000000000000004"/>
    <row r="35" hidden="1" x14ac:dyDescent="0.55000000000000004"/>
    <row r="36" hidden="1" x14ac:dyDescent="0.55000000000000004"/>
    <row r="37" hidden="1" x14ac:dyDescent="0.55000000000000004"/>
    <row r="38" hidden="1" x14ac:dyDescent="0.55000000000000004"/>
    <row r="39" hidden="1" x14ac:dyDescent="0.55000000000000004"/>
    <row r="40" hidden="1" x14ac:dyDescent="0.55000000000000004"/>
  </sheetData>
  <mergeCells count="1">
    <mergeCell ref="F2:G2"/>
  </mergeCells>
  <hyperlinks>
    <hyperlink ref="A2" location="indice!A1" display="INDICE"/>
  </hyperlinks>
  <printOptions horizontalCentered="1"/>
  <pageMargins left="0.31496062992125984" right="0" top="0.74803149606299213" bottom="0.35433070866141736" header="0.31496062992125984" footer="0.31496062992125984"/>
  <pageSetup paperSize="9" orientation="landscape"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showGridLines="0" zoomScale="85" zoomScaleNormal="85" zoomScaleSheetLayoutView="70" workbookViewId="0">
      <selection activeCell="K12" sqref="K12"/>
    </sheetView>
  </sheetViews>
  <sheetFormatPr baseColWidth="10" defaultColWidth="0" defaultRowHeight="16.899999999999999" zeroHeight="1" x14ac:dyDescent="0.6"/>
  <cols>
    <col min="1" max="1" width="11.796875" style="7" customWidth="1"/>
    <col min="2" max="2" width="11.3984375" style="8" customWidth="1"/>
    <col min="3" max="3" width="43.265625" style="9" customWidth="1"/>
    <col min="4" max="11" width="16.59765625" style="7" customWidth="1"/>
    <col min="12" max="14" width="11.3984375" style="7" customWidth="1"/>
    <col min="15" max="16384" width="11.3984375" style="7" hidden="1"/>
  </cols>
  <sheetData>
    <row r="1" spans="1:11" x14ac:dyDescent="0.6"/>
    <row r="2" spans="1:11" ht="19.5" thickBot="1" x14ac:dyDescent="0.65">
      <c r="A2" s="5" t="s">
        <v>238</v>
      </c>
      <c r="C2" s="10" t="s">
        <v>250</v>
      </c>
      <c r="J2" s="248" t="s">
        <v>218</v>
      </c>
      <c r="K2" s="249"/>
    </row>
    <row r="3" spans="1:11" ht="19.5" thickBot="1" x14ac:dyDescent="0.65">
      <c r="C3" s="11"/>
      <c r="D3" s="247">
        <v>43070</v>
      </c>
      <c r="E3" s="247"/>
      <c r="F3" s="247">
        <v>43160</v>
      </c>
      <c r="G3" s="247"/>
      <c r="H3" s="247">
        <v>43252</v>
      </c>
      <c r="I3" s="247"/>
      <c r="J3" s="247">
        <v>43344</v>
      </c>
      <c r="K3" s="247"/>
    </row>
    <row r="4" spans="1:11" ht="19.5" thickBot="1" x14ac:dyDescent="0.65">
      <c r="C4" s="6"/>
      <c r="D4" s="12" t="s">
        <v>203</v>
      </c>
      <c r="E4" s="12" t="s">
        <v>204</v>
      </c>
      <c r="F4" s="12" t="s">
        <v>203</v>
      </c>
      <c r="G4" s="12" t="s">
        <v>204</v>
      </c>
      <c r="H4" s="12" t="s">
        <v>203</v>
      </c>
      <c r="I4" s="12" t="s">
        <v>204</v>
      </c>
      <c r="J4" s="12" t="s">
        <v>203</v>
      </c>
      <c r="K4" s="12" t="s">
        <v>204</v>
      </c>
    </row>
    <row r="5" spans="1:11" ht="19.5" thickBot="1" x14ac:dyDescent="0.75">
      <c r="C5" s="13" t="s">
        <v>205</v>
      </c>
      <c r="D5" s="14">
        <v>31775.044750141697</v>
      </c>
      <c r="E5" s="14">
        <v>31775.044750141697</v>
      </c>
      <c r="F5" s="14">
        <v>34344.174874740871</v>
      </c>
      <c r="G5" s="14">
        <v>34344.174874740871</v>
      </c>
      <c r="H5" s="14">
        <v>30577.943153643708</v>
      </c>
      <c r="I5" s="14">
        <v>30577.943153643708</v>
      </c>
      <c r="J5" s="14">
        <v>28238.095774403209</v>
      </c>
      <c r="K5" s="14">
        <v>28238.095774403209</v>
      </c>
    </row>
    <row r="6" spans="1:11" ht="19.5" thickBot="1" x14ac:dyDescent="0.75">
      <c r="C6" s="15" t="s">
        <v>206</v>
      </c>
      <c r="D6" s="16">
        <v>2206.1345543699999</v>
      </c>
      <c r="E6" s="16">
        <v>2206.1345543699999</v>
      </c>
      <c r="F6" s="16">
        <v>1993.5408776900001</v>
      </c>
      <c r="G6" s="16">
        <v>1993.5408776900001</v>
      </c>
      <c r="H6" s="16">
        <v>852.57397252999999</v>
      </c>
      <c r="I6" s="16">
        <v>852.57397252999999</v>
      </c>
      <c r="J6" s="16">
        <v>1503.14485227</v>
      </c>
      <c r="K6" s="16">
        <v>1503.14485227</v>
      </c>
    </row>
    <row r="7" spans="1:11" ht="19.5" thickBot="1" x14ac:dyDescent="0.75">
      <c r="C7" s="15" t="s">
        <v>207</v>
      </c>
      <c r="D7" s="16">
        <v>29143.206945889695</v>
      </c>
      <c r="E7" s="16">
        <v>29143.206945889695</v>
      </c>
      <c r="F7" s="16">
        <v>31940.532116360871</v>
      </c>
      <c r="G7" s="16">
        <v>31940.532116360871</v>
      </c>
      <c r="H7" s="16">
        <v>29315.925742633706</v>
      </c>
      <c r="I7" s="16">
        <v>29315.925742633706</v>
      </c>
      <c r="J7" s="16">
        <v>26360.221829661834</v>
      </c>
      <c r="K7" s="16">
        <v>26360.221829661834</v>
      </c>
    </row>
    <row r="8" spans="1:11" ht="19.5" thickBot="1" x14ac:dyDescent="0.75">
      <c r="C8" s="15" t="s">
        <v>208</v>
      </c>
      <c r="D8" s="16">
        <v>425.70324988199997</v>
      </c>
      <c r="E8" s="16">
        <v>425.70324988199997</v>
      </c>
      <c r="F8" s="16">
        <v>410.10188068999997</v>
      </c>
      <c r="G8" s="16">
        <v>410.10188068999997</v>
      </c>
      <c r="H8" s="16">
        <v>409.44343848</v>
      </c>
      <c r="I8" s="16">
        <v>409.44343848</v>
      </c>
      <c r="J8" s="16">
        <v>374.72909247137301</v>
      </c>
      <c r="K8" s="16">
        <v>374.72909247137301</v>
      </c>
    </row>
    <row r="9" spans="1:11" ht="19.5" thickBot="1" x14ac:dyDescent="0.75">
      <c r="C9" s="13" t="s">
        <v>209</v>
      </c>
      <c r="D9" s="14">
        <v>205.47032041999998</v>
      </c>
      <c r="E9" s="14">
        <v>191.08739799059998</v>
      </c>
      <c r="F9" s="14">
        <v>59.1646508727586</v>
      </c>
      <c r="G9" s="14">
        <v>55.023125311665495</v>
      </c>
      <c r="H9" s="14">
        <v>73.640423530000007</v>
      </c>
      <c r="I9" s="14">
        <v>68.485593882900005</v>
      </c>
      <c r="J9" s="14">
        <v>263.47572902999997</v>
      </c>
      <c r="K9" s="14">
        <v>245.03242799789999</v>
      </c>
    </row>
    <row r="10" spans="1:11" ht="19.5" thickBot="1" x14ac:dyDescent="0.75">
      <c r="C10" s="15" t="s">
        <v>210</v>
      </c>
      <c r="D10" s="16">
        <v>205.47032041999998</v>
      </c>
      <c r="E10" s="16">
        <v>191.08739799059998</v>
      </c>
      <c r="F10" s="16">
        <v>59.1646508727586</v>
      </c>
      <c r="G10" s="16">
        <v>55.023125311665495</v>
      </c>
      <c r="H10" s="16">
        <v>73.640423530000007</v>
      </c>
      <c r="I10" s="16">
        <v>68.485593882900005</v>
      </c>
      <c r="J10" s="16">
        <v>263.47572902999997</v>
      </c>
      <c r="K10" s="16">
        <v>245.03242799789999</v>
      </c>
    </row>
    <row r="11" spans="1:11" ht="19.5" thickBot="1" x14ac:dyDescent="0.75">
      <c r="C11" s="13" t="s">
        <v>211</v>
      </c>
      <c r="D11" s="14">
        <v>12.842885000000001</v>
      </c>
      <c r="E11" s="14">
        <v>10.916452250000001</v>
      </c>
      <c r="F11" s="14">
        <v>0</v>
      </c>
      <c r="G11" s="14">
        <v>0</v>
      </c>
      <c r="H11" s="14">
        <v>0</v>
      </c>
      <c r="I11" s="14">
        <v>0</v>
      </c>
      <c r="J11" s="14">
        <v>0</v>
      </c>
      <c r="K11" s="14">
        <v>0</v>
      </c>
    </row>
    <row r="12" spans="1:11" ht="19.5" thickBot="1" x14ac:dyDescent="0.75">
      <c r="C12" s="15" t="s">
        <v>212</v>
      </c>
      <c r="D12" s="16">
        <v>12.842885000000001</v>
      </c>
      <c r="E12" s="16">
        <v>10.916452250000001</v>
      </c>
      <c r="F12" s="16">
        <v>0</v>
      </c>
      <c r="G12" s="16">
        <v>0</v>
      </c>
      <c r="H12" s="16">
        <v>0</v>
      </c>
      <c r="I12" s="16">
        <v>0</v>
      </c>
      <c r="J12" s="16">
        <v>0</v>
      </c>
      <c r="K12" s="16">
        <v>0</v>
      </c>
    </row>
    <row r="13" spans="1:11" ht="19.5" thickBot="1" x14ac:dyDescent="0.75">
      <c r="C13" s="13" t="s">
        <v>213</v>
      </c>
      <c r="D13" s="14">
        <v>190.22378208249998</v>
      </c>
      <c r="E13" s="14">
        <v>134.54630991625001</v>
      </c>
      <c r="F13" s="14">
        <v>166.89200876749996</v>
      </c>
      <c r="G13" s="14">
        <v>121.26011941874998</v>
      </c>
      <c r="H13" s="14">
        <v>178.98826446999999</v>
      </c>
      <c r="I13" s="14">
        <v>125.8681234025</v>
      </c>
      <c r="J13" s="14">
        <v>143.10806531499998</v>
      </c>
      <c r="K13" s="14">
        <v>106.51390750499998</v>
      </c>
    </row>
    <row r="14" spans="1:11" ht="19.5" thickBot="1" x14ac:dyDescent="0.75">
      <c r="C14" s="15" t="s">
        <v>214</v>
      </c>
      <c r="D14" s="16">
        <v>157.73767549999999</v>
      </c>
      <c r="E14" s="159">
        <v>118.303256625</v>
      </c>
      <c r="F14" s="16">
        <v>151.25646013999997</v>
      </c>
      <c r="G14" s="16">
        <v>113.44234510499999</v>
      </c>
      <c r="H14" s="16">
        <v>145.49596466999998</v>
      </c>
      <c r="I14" s="16">
        <v>109.1219735025</v>
      </c>
      <c r="J14" s="16">
        <v>139.83949938999999</v>
      </c>
      <c r="K14" s="16">
        <v>104.87962454249998</v>
      </c>
    </row>
    <row r="15" spans="1:11" ht="19.5" thickBot="1" x14ac:dyDescent="0.75">
      <c r="C15" s="15" t="s">
        <v>215</v>
      </c>
      <c r="D15" s="16">
        <v>15.587346500000001</v>
      </c>
      <c r="E15" s="16">
        <v>7.7936732500000003</v>
      </c>
      <c r="F15" s="16">
        <v>4.4661368099999992</v>
      </c>
      <c r="G15" s="16">
        <v>2.2330684049999996</v>
      </c>
      <c r="H15" s="16">
        <v>30.482858950000001</v>
      </c>
      <c r="I15" s="16">
        <v>15.241429475</v>
      </c>
      <c r="J15" s="16">
        <v>1.19999999994528E-5</v>
      </c>
      <c r="K15" s="16">
        <v>5.9999999997264E-6</v>
      </c>
    </row>
    <row r="16" spans="1:11" ht="19.5" thickBot="1" x14ac:dyDescent="0.65">
      <c r="C16" s="17" t="s">
        <v>217</v>
      </c>
      <c r="D16" s="18">
        <v>16.898760082500001</v>
      </c>
      <c r="E16" s="18">
        <v>8.4493800412500004</v>
      </c>
      <c r="F16" s="18">
        <v>11.169411817499999</v>
      </c>
      <c r="G16" s="18">
        <v>5.5847059087499993</v>
      </c>
      <c r="H16" s="18">
        <v>3.0094408499999998</v>
      </c>
      <c r="I16" s="18">
        <v>1.5047204249999999</v>
      </c>
      <c r="J16" s="18">
        <v>3.268553925</v>
      </c>
      <c r="K16" s="18">
        <v>1.6342769625</v>
      </c>
    </row>
    <row r="17" spans="3:11" ht="19.5" thickBot="1" x14ac:dyDescent="0.75">
      <c r="C17" s="13" t="s">
        <v>216</v>
      </c>
      <c r="D17" s="14">
        <v>32183.581737644196</v>
      </c>
      <c r="E17" s="14">
        <v>32111.594910298547</v>
      </c>
      <c r="F17" s="14">
        <v>34570.231534381128</v>
      </c>
      <c r="G17" s="14">
        <v>34520.458119471288</v>
      </c>
      <c r="H17" s="14">
        <v>30830.571841643708</v>
      </c>
      <c r="I17" s="14">
        <v>30772.296870929105</v>
      </c>
      <c r="J17" s="14">
        <v>28644.679568748208</v>
      </c>
      <c r="K17" s="14">
        <v>28589.642109906108</v>
      </c>
    </row>
    <row r="18" spans="3:11" ht="17.25" thickBot="1" x14ac:dyDescent="0.65">
      <c r="C18" s="19"/>
      <c r="D18" s="20"/>
      <c r="E18" s="20"/>
      <c r="F18" s="20"/>
      <c r="G18" s="20"/>
      <c r="H18" s="20"/>
      <c r="I18" s="20"/>
      <c r="J18" s="20"/>
      <c r="K18" s="20"/>
    </row>
    <row r="19" spans="3:11" x14ac:dyDescent="0.6"/>
    <row r="20" spans="3:11" x14ac:dyDescent="0.6"/>
    <row r="21" spans="3:11" x14ac:dyDescent="0.6"/>
    <row r="22" spans="3:11" x14ac:dyDescent="0.6"/>
    <row r="23" spans="3:11" x14ac:dyDescent="0.6"/>
    <row r="24" spans="3:11" x14ac:dyDescent="0.6"/>
    <row r="25" spans="3:11" hidden="1" x14ac:dyDescent="0.6"/>
    <row r="26" spans="3:11" hidden="1" x14ac:dyDescent="0.6"/>
    <row r="27" spans="3:11" hidden="1" x14ac:dyDescent="0.6"/>
    <row r="28" spans="3:11" hidden="1" x14ac:dyDescent="0.6"/>
    <row r="29" spans="3:11" hidden="1" x14ac:dyDescent="0.6"/>
    <row r="30" spans="3:11" hidden="1" x14ac:dyDescent="0.6"/>
    <row r="31" spans="3:11" hidden="1" x14ac:dyDescent="0.6"/>
    <row r="32" spans="3:11" hidden="1" x14ac:dyDescent="0.6"/>
    <row r="33" hidden="1" x14ac:dyDescent="0.6"/>
    <row r="34" hidden="1" x14ac:dyDescent="0.6"/>
    <row r="35" hidden="1" x14ac:dyDescent="0.6"/>
    <row r="36" hidden="1" x14ac:dyDescent="0.6"/>
    <row r="37" hidden="1" x14ac:dyDescent="0.6"/>
    <row r="38" hidden="1" x14ac:dyDescent="0.6"/>
    <row r="39" hidden="1" x14ac:dyDescent="0.6"/>
    <row r="40" hidden="1" x14ac:dyDescent="0.6"/>
  </sheetData>
  <mergeCells count="5">
    <mergeCell ref="D3:E3"/>
    <mergeCell ref="J3:K3"/>
    <mergeCell ref="F3:G3"/>
    <mergeCell ref="H3:I3"/>
    <mergeCell ref="J2:K2"/>
  </mergeCells>
  <hyperlinks>
    <hyperlink ref="A2" location="indice!A1" display="INDICE"/>
  </hyperlinks>
  <printOptions horizontalCentered="1"/>
  <pageMargins left="0.31496062992125984" right="0" top="0.74803149606299213" bottom="0.35433070866141736" header="0.31496062992125984" footer="0.31496062992125984"/>
  <pageSetup paperSize="9" scale="82" orientation="landscape"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zoomScale="70" zoomScaleNormal="70" workbookViewId="0">
      <selection activeCell="K12" sqref="K12"/>
    </sheetView>
  </sheetViews>
  <sheetFormatPr baseColWidth="10" defaultColWidth="0" defaultRowHeight="15.4" zeroHeight="1" x14ac:dyDescent="0.55000000000000004"/>
  <cols>
    <col min="1" max="1" width="11.796875" style="3" customWidth="1"/>
    <col min="2" max="2" width="11.3984375" style="21" customWidth="1"/>
    <col min="3" max="3" width="77.59765625" style="22" customWidth="1"/>
    <col min="4" max="4" width="16.59765625" style="3" bestFit="1" customWidth="1"/>
    <col min="5" max="5" width="18" style="3" bestFit="1" customWidth="1"/>
    <col min="6" max="9" width="18" style="3" customWidth="1"/>
    <col min="10" max="10" width="16.59765625" style="3" bestFit="1" customWidth="1"/>
    <col min="11" max="11" width="18" style="3" bestFit="1" customWidth="1"/>
    <col min="12" max="14" width="11.3984375" style="3" customWidth="1"/>
    <col min="15" max="16384" width="11.3984375" style="3" hidden="1"/>
  </cols>
  <sheetData>
    <row r="1" spans="1:11" x14ac:dyDescent="0.55000000000000004"/>
    <row r="2" spans="1:11" ht="16.5" thickBot="1" x14ac:dyDescent="0.65">
      <c r="A2" s="5" t="s">
        <v>238</v>
      </c>
      <c r="C2" s="23" t="s">
        <v>240</v>
      </c>
      <c r="D2" s="245"/>
      <c r="E2" s="246"/>
      <c r="F2" s="24"/>
      <c r="G2" s="24"/>
      <c r="H2" s="24"/>
      <c r="I2" s="24"/>
      <c r="J2" s="245" t="s">
        <v>218</v>
      </c>
      <c r="K2" s="246"/>
    </row>
    <row r="3" spans="1:11" ht="19.5" thickBot="1" x14ac:dyDescent="0.75">
      <c r="C3" s="210"/>
      <c r="D3" s="250" t="s">
        <v>304</v>
      </c>
      <c r="E3" s="251"/>
      <c r="F3" s="250" t="s">
        <v>305</v>
      </c>
      <c r="G3" s="251"/>
      <c r="H3" s="250" t="s">
        <v>306</v>
      </c>
      <c r="I3" s="251"/>
      <c r="J3" s="250" t="s">
        <v>307</v>
      </c>
      <c r="K3" s="251"/>
    </row>
    <row r="4" spans="1:11" ht="48.4" customHeight="1" thickBot="1" x14ac:dyDescent="0.6">
      <c r="C4" s="211"/>
      <c r="D4" s="212" t="s">
        <v>219</v>
      </c>
      <c r="E4" s="212" t="s">
        <v>220</v>
      </c>
      <c r="F4" s="212" t="s">
        <v>219</v>
      </c>
      <c r="G4" s="212" t="s">
        <v>220</v>
      </c>
      <c r="H4" s="212" t="s">
        <v>219</v>
      </c>
      <c r="I4" s="212" t="s">
        <v>220</v>
      </c>
      <c r="J4" s="212" t="s">
        <v>219</v>
      </c>
      <c r="K4" s="212" t="s">
        <v>220</v>
      </c>
    </row>
    <row r="5" spans="1:11" ht="19.5" thickBot="1" x14ac:dyDescent="0.75">
      <c r="C5" s="213" t="s">
        <v>273</v>
      </c>
      <c r="D5" s="214"/>
      <c r="E5" s="214"/>
      <c r="F5" s="214"/>
      <c r="G5" s="214"/>
      <c r="H5" s="214"/>
      <c r="I5" s="214"/>
      <c r="J5" s="214"/>
      <c r="K5" s="214"/>
    </row>
    <row r="6" spans="1:11" ht="19.5" thickBot="1" x14ac:dyDescent="0.75">
      <c r="C6" s="215" t="s">
        <v>274</v>
      </c>
      <c r="D6" s="214"/>
      <c r="E6" s="158">
        <v>28405.14988968983</v>
      </c>
      <c r="F6" s="214"/>
      <c r="G6" s="158">
        <v>29266.795157872042</v>
      </c>
      <c r="H6" s="214"/>
      <c r="I6" s="158">
        <v>27775.264203510349</v>
      </c>
      <c r="J6" s="214"/>
      <c r="K6" s="158">
        <v>27872.729725910427</v>
      </c>
    </row>
    <row r="7" spans="1:11" ht="19.5" thickBot="1" x14ac:dyDescent="0.75">
      <c r="C7" s="213" t="s">
        <v>275</v>
      </c>
      <c r="D7" s="214"/>
      <c r="E7" s="214"/>
      <c r="F7" s="214"/>
      <c r="G7" s="214"/>
      <c r="H7" s="214"/>
      <c r="I7" s="214"/>
      <c r="J7" s="214"/>
      <c r="K7" s="214"/>
    </row>
    <row r="8" spans="1:11" ht="19.5" thickBot="1" x14ac:dyDescent="0.75">
      <c r="C8" s="215" t="s">
        <v>276</v>
      </c>
      <c r="D8" s="216">
        <v>77525.032410426036</v>
      </c>
      <c r="E8" s="216">
        <v>4978.6712221245079</v>
      </c>
      <c r="F8" s="216">
        <v>82099.438246816266</v>
      </c>
      <c r="G8" s="216">
        <v>5279.2909300958854</v>
      </c>
      <c r="H8" s="216">
        <v>86611.550019096394</v>
      </c>
      <c r="I8" s="216">
        <v>5592.6945845663668</v>
      </c>
      <c r="J8" s="216">
        <v>91075.254800708572</v>
      </c>
      <c r="K8" s="216">
        <v>5889.8819235061419</v>
      </c>
    </row>
    <row r="9" spans="1:11" ht="19.5" thickBot="1" x14ac:dyDescent="0.75">
      <c r="C9" s="217" t="s">
        <v>277</v>
      </c>
      <c r="D9" s="158">
        <v>64419.611317965209</v>
      </c>
      <c r="E9" s="158">
        <v>3221.5198479732608</v>
      </c>
      <c r="F9" s="158">
        <v>67948.992143611322</v>
      </c>
      <c r="G9" s="158">
        <v>3397.9888892555673</v>
      </c>
      <c r="H9" s="158">
        <v>71354.48505472111</v>
      </c>
      <c r="I9" s="158">
        <v>3568.2635348110562</v>
      </c>
      <c r="J9" s="158">
        <v>74740.850101189149</v>
      </c>
      <c r="K9" s="158">
        <v>3737.581787134457</v>
      </c>
    </row>
    <row r="10" spans="1:11" ht="19.5" thickBot="1" x14ac:dyDescent="0.75">
      <c r="C10" s="217" t="s">
        <v>278</v>
      </c>
      <c r="D10" s="158">
        <v>12919.585088880822</v>
      </c>
      <c r="E10" s="158">
        <v>1571.3153705712471</v>
      </c>
      <c r="F10" s="158">
        <v>13965.520845558256</v>
      </c>
      <c r="G10" s="158">
        <v>1696.3767831936514</v>
      </c>
      <c r="H10" s="158">
        <v>15061.74258226277</v>
      </c>
      <c r="I10" s="158">
        <v>1829.1086676428108</v>
      </c>
      <c r="J10" s="158">
        <v>16141.329869897745</v>
      </c>
      <c r="K10" s="158">
        <v>1959.225306750016</v>
      </c>
    </row>
    <row r="11" spans="1:11" ht="19.5" thickBot="1" x14ac:dyDescent="0.75">
      <c r="C11" s="215" t="s">
        <v>279</v>
      </c>
      <c r="D11" s="216">
        <v>20380.336611819876</v>
      </c>
      <c r="E11" s="216">
        <v>11742.151514292222</v>
      </c>
      <c r="F11" s="216">
        <v>20600.276559569538</v>
      </c>
      <c r="G11" s="216">
        <v>11357.943172083505</v>
      </c>
      <c r="H11" s="216">
        <v>21778.884517970877</v>
      </c>
      <c r="I11" s="216">
        <v>11703.963406641453</v>
      </c>
      <c r="J11" s="216">
        <v>22304.625631716288</v>
      </c>
      <c r="K11" s="216">
        <v>11598.483517064591</v>
      </c>
    </row>
    <row r="12" spans="1:11" ht="38.65" thickBot="1" x14ac:dyDescent="0.75">
      <c r="C12" s="217" t="s">
        <v>280</v>
      </c>
      <c r="D12" s="158">
        <v>551.79819752141066</v>
      </c>
      <c r="E12" s="158">
        <v>134.5415679128277</v>
      </c>
      <c r="F12" s="158">
        <v>2173.0445610080837</v>
      </c>
      <c r="G12" s="158">
        <v>529.68766033350403</v>
      </c>
      <c r="H12" s="158">
        <v>3917.4680460209406</v>
      </c>
      <c r="I12" s="158">
        <v>954.69554342428069</v>
      </c>
      <c r="J12" s="158">
        <v>5720.8587094973554</v>
      </c>
      <c r="K12" s="158">
        <v>1394.5651761604145</v>
      </c>
    </row>
    <row r="13" spans="1:11" ht="19.5" thickBot="1" x14ac:dyDescent="0.75">
      <c r="C13" s="217" t="s">
        <v>281</v>
      </c>
      <c r="D13" s="158">
        <v>19626.844867011976</v>
      </c>
      <c r="E13" s="158">
        <v>11405.916399092903</v>
      </c>
      <c r="F13" s="158">
        <v>18237.745320914804</v>
      </c>
      <c r="G13" s="158">
        <v>10638.76883410335</v>
      </c>
      <c r="H13" s="158">
        <v>17497.736042371896</v>
      </c>
      <c r="I13" s="158">
        <v>10385.587433639133</v>
      </c>
      <c r="J13" s="158">
        <v>16217.304482474601</v>
      </c>
      <c r="K13" s="158">
        <v>9837.4559011598449</v>
      </c>
    </row>
    <row r="14" spans="1:11" ht="19.5" thickBot="1" x14ac:dyDescent="0.75">
      <c r="C14" s="217" t="s">
        <v>282</v>
      </c>
      <c r="D14" s="158">
        <v>201.69354728649091</v>
      </c>
      <c r="E14" s="158">
        <v>201.69354728649091</v>
      </c>
      <c r="F14" s="158">
        <v>189.48667764665211</v>
      </c>
      <c r="G14" s="158">
        <v>189.48667764665211</v>
      </c>
      <c r="H14" s="158">
        <v>363.6804295780392</v>
      </c>
      <c r="I14" s="158">
        <v>363.6804295780392</v>
      </c>
      <c r="J14" s="158">
        <v>366.46243974433065</v>
      </c>
      <c r="K14" s="158">
        <v>366.46243974433065</v>
      </c>
    </row>
    <row r="15" spans="1:11" ht="19.5" thickBot="1" x14ac:dyDescent="0.75">
      <c r="C15" s="215" t="s">
        <v>283</v>
      </c>
      <c r="D15" s="214"/>
      <c r="E15" s="216">
        <v>12.539800219033333</v>
      </c>
      <c r="F15" s="214"/>
      <c r="G15" s="216">
        <v>3.1236613120833332</v>
      </c>
      <c r="H15" s="214"/>
      <c r="I15" s="216">
        <v>1.2261264491666668</v>
      </c>
      <c r="J15" s="214"/>
      <c r="K15" s="216">
        <v>1.2261264491666668</v>
      </c>
    </row>
    <row r="16" spans="1:11" ht="19.5" thickBot="1" x14ac:dyDescent="0.75">
      <c r="C16" s="215" t="s">
        <v>284</v>
      </c>
      <c r="D16" s="216">
        <v>14245.142214897975</v>
      </c>
      <c r="E16" s="216">
        <v>1807.4230420416347</v>
      </c>
      <c r="F16" s="216">
        <v>12268.769485736173</v>
      </c>
      <c r="G16" s="216">
        <v>1596.3031020845094</v>
      </c>
      <c r="H16" s="216">
        <v>10141.557956347411</v>
      </c>
      <c r="I16" s="216">
        <v>1378.6718603956435</v>
      </c>
      <c r="J16" s="216">
        <v>7921.0929810734242</v>
      </c>
      <c r="K16" s="216">
        <v>1143.1340347578932</v>
      </c>
    </row>
    <row r="17" spans="3:11" ht="19.5" thickBot="1" x14ac:dyDescent="0.75">
      <c r="C17" s="217" t="s">
        <v>285</v>
      </c>
      <c r="D17" s="158">
        <v>602.30723516573767</v>
      </c>
      <c r="E17" s="158">
        <v>545.42057370971463</v>
      </c>
      <c r="F17" s="158">
        <v>542.8404261828141</v>
      </c>
      <c r="G17" s="158">
        <v>519.65331584417606</v>
      </c>
      <c r="H17" s="158">
        <v>511.49214518388737</v>
      </c>
      <c r="I17" s="158">
        <v>500.47614612795491</v>
      </c>
      <c r="J17" s="158">
        <v>446.23168513278051</v>
      </c>
      <c r="K17" s="158">
        <v>443.46837504791563</v>
      </c>
    </row>
    <row r="18" spans="3:11" ht="19.5" thickBot="1" x14ac:dyDescent="0.75">
      <c r="C18" s="217" t="s">
        <v>286</v>
      </c>
      <c r="D18" s="158">
        <v>46.155475840587563</v>
      </c>
      <c r="E18" s="158">
        <v>46.155475840587563</v>
      </c>
      <c r="F18" s="158">
        <v>39.533198634209043</v>
      </c>
      <c r="G18" s="158">
        <v>39.533198634209043</v>
      </c>
      <c r="H18" s="158">
        <v>34.368862909355222</v>
      </c>
      <c r="I18" s="158">
        <v>34.368862909355222</v>
      </c>
      <c r="J18" s="158">
        <v>29.711983278977574</v>
      </c>
      <c r="K18" s="158">
        <v>29.711983278977574</v>
      </c>
    </row>
    <row r="19" spans="3:11" ht="19.5" thickBot="1" x14ac:dyDescent="0.75">
      <c r="C19" s="217" t="s">
        <v>287</v>
      </c>
      <c r="D19" s="158">
        <v>13596.67950389165</v>
      </c>
      <c r="E19" s="158">
        <v>1215.8469924913327</v>
      </c>
      <c r="F19" s="158">
        <v>11686.39586091915</v>
      </c>
      <c r="G19" s="158">
        <v>1037.1165876061243</v>
      </c>
      <c r="H19" s="158">
        <v>9595.6969482541681</v>
      </c>
      <c r="I19" s="158">
        <v>843.82685135833344</v>
      </c>
      <c r="J19" s="158">
        <v>7445.149312661666</v>
      </c>
      <c r="K19" s="158">
        <v>669.95367643100008</v>
      </c>
    </row>
    <row r="20" spans="3:11" ht="19.5" thickBot="1" x14ac:dyDescent="0.75">
      <c r="C20" s="215" t="s">
        <v>288</v>
      </c>
      <c r="D20" s="158">
        <v>125.547471910821</v>
      </c>
      <c r="E20" s="158">
        <v>125.547471910821</v>
      </c>
      <c r="F20" s="158">
        <v>117.12392439041518</v>
      </c>
      <c r="G20" s="158">
        <v>117.12392439041518</v>
      </c>
      <c r="H20" s="158">
        <v>107.64255690093798</v>
      </c>
      <c r="I20" s="158">
        <v>107.64255690093798</v>
      </c>
      <c r="J20" s="158">
        <v>104.04477552253093</v>
      </c>
      <c r="K20" s="158">
        <v>104.04477552253093</v>
      </c>
    </row>
    <row r="21" spans="3:11" ht="19.5" thickBot="1" x14ac:dyDescent="0.75">
      <c r="C21" s="215" t="s">
        <v>289</v>
      </c>
      <c r="D21" s="158">
        <v>2124.5126836266595</v>
      </c>
      <c r="E21" s="158">
        <v>130.07272549286631</v>
      </c>
      <c r="F21" s="158">
        <v>5539.8155106249724</v>
      </c>
      <c r="G21" s="158">
        <v>345.91164514781531</v>
      </c>
      <c r="H21" s="158">
        <v>9323.99371108995</v>
      </c>
      <c r="I21" s="158">
        <v>618.38386944266426</v>
      </c>
      <c r="J21" s="158">
        <v>13033.112509500763</v>
      </c>
      <c r="K21" s="158">
        <v>889.05594539232982</v>
      </c>
    </row>
    <row r="22" spans="3:11" ht="19.5" thickBot="1" x14ac:dyDescent="0.75">
      <c r="C22" s="215" t="s">
        <v>290</v>
      </c>
      <c r="D22" s="214"/>
      <c r="E22" s="158">
        <v>18796.405776081087</v>
      </c>
      <c r="F22" s="214"/>
      <c r="G22" s="158">
        <v>18699.696435114212</v>
      </c>
      <c r="H22" s="214"/>
      <c r="I22" s="158">
        <v>19402.582404396231</v>
      </c>
      <c r="J22" s="214"/>
      <c r="K22" s="158">
        <v>19625.826322692657</v>
      </c>
    </row>
    <row r="23" spans="3:11" ht="19.5" thickBot="1" x14ac:dyDescent="0.75">
      <c r="C23" s="213" t="s">
        <v>291</v>
      </c>
      <c r="D23" s="214"/>
      <c r="E23" s="214"/>
      <c r="F23" s="214"/>
      <c r="G23" s="214"/>
      <c r="H23" s="214"/>
      <c r="I23" s="214"/>
      <c r="J23" s="214"/>
      <c r="K23" s="214"/>
    </row>
    <row r="24" spans="3:11" ht="19.5" thickBot="1" x14ac:dyDescent="0.75">
      <c r="C24" s="215" t="s">
        <v>292</v>
      </c>
      <c r="D24" s="158">
        <v>259.06166987916669</v>
      </c>
      <c r="E24" s="158">
        <v>0.14116725500000268</v>
      </c>
      <c r="F24" s="158">
        <v>280.9395823233333</v>
      </c>
      <c r="G24" s="158">
        <v>0</v>
      </c>
      <c r="H24" s="158">
        <v>340.91280134666664</v>
      </c>
      <c r="I24" s="158">
        <v>0</v>
      </c>
      <c r="J24" s="158">
        <v>470.97750446416666</v>
      </c>
      <c r="K24" s="158">
        <v>139.63371944333332</v>
      </c>
    </row>
    <row r="25" spans="3:11" ht="19.5" thickBot="1" x14ac:dyDescent="0.75">
      <c r="C25" s="215" t="s">
        <v>293</v>
      </c>
      <c r="D25" s="158">
        <v>2530.7799223573475</v>
      </c>
      <c r="E25" s="158">
        <v>1346.9738230190308</v>
      </c>
      <c r="F25" s="158">
        <v>2823.9177657279829</v>
      </c>
      <c r="G25" s="158">
        <v>1510.4858176160747</v>
      </c>
      <c r="H25" s="158">
        <v>3027.2307231698719</v>
      </c>
      <c r="I25" s="158">
        <v>1618.6029346007365</v>
      </c>
      <c r="J25" s="158">
        <v>3192.6025275658458</v>
      </c>
      <c r="K25" s="158">
        <v>1712.880730211813</v>
      </c>
    </row>
    <row r="26" spans="3:11" ht="19.5" thickBot="1" x14ac:dyDescent="0.75">
      <c r="C26" s="215" t="s">
        <v>294</v>
      </c>
      <c r="D26" s="158">
        <v>91.380742019658115</v>
      </c>
      <c r="E26" s="158">
        <v>83.276324690035324</v>
      </c>
      <c r="F26" s="158">
        <v>80.40232443974557</v>
      </c>
      <c r="G26" s="158">
        <v>56.989728688921375</v>
      </c>
      <c r="H26" s="158">
        <v>77.543020064585875</v>
      </c>
      <c r="I26" s="158">
        <v>54.130424313761679</v>
      </c>
      <c r="J26" s="158">
        <v>74.540526265515396</v>
      </c>
      <c r="K26" s="158">
        <v>51.127930514691194</v>
      </c>
    </row>
    <row r="27" spans="3:11" ht="57.75" thickBot="1" x14ac:dyDescent="0.75">
      <c r="C27" s="215" t="s">
        <v>295</v>
      </c>
      <c r="D27" s="214"/>
      <c r="E27" s="158">
        <v>0</v>
      </c>
      <c r="F27" s="214"/>
      <c r="G27" s="158">
        <v>0</v>
      </c>
      <c r="H27" s="214"/>
      <c r="I27" s="158">
        <v>0</v>
      </c>
      <c r="J27" s="214"/>
      <c r="K27" s="158">
        <v>0</v>
      </c>
    </row>
    <row r="28" spans="3:11" ht="19.5" thickBot="1" x14ac:dyDescent="0.75">
      <c r="C28" s="215" t="s">
        <v>296</v>
      </c>
      <c r="D28" s="214"/>
      <c r="E28" s="158">
        <v>0</v>
      </c>
      <c r="F28" s="214"/>
      <c r="G28" s="158">
        <v>0</v>
      </c>
      <c r="H28" s="214"/>
      <c r="I28" s="158">
        <v>0</v>
      </c>
      <c r="J28" s="214"/>
      <c r="K28" s="158">
        <v>0</v>
      </c>
    </row>
    <row r="29" spans="3:11" ht="19.5" thickBot="1" x14ac:dyDescent="0.75">
      <c r="C29" s="215" t="s">
        <v>297</v>
      </c>
      <c r="D29" s="158">
        <v>2881.2223342561724</v>
      </c>
      <c r="E29" s="158">
        <v>1430.3913149640662</v>
      </c>
      <c r="F29" s="158">
        <v>3185.2596724910613</v>
      </c>
      <c r="G29" s="158">
        <v>1567.475546304996</v>
      </c>
      <c r="H29" s="158">
        <v>3445.6865445811245</v>
      </c>
      <c r="I29" s="158">
        <v>1672.7333589144982</v>
      </c>
      <c r="J29" s="158">
        <v>3738.1205582955276</v>
      </c>
      <c r="K29" s="158">
        <v>1903.6423801698375</v>
      </c>
    </row>
    <row r="30" spans="3:11" ht="19.5" thickBot="1" x14ac:dyDescent="0.75">
      <c r="C30" s="217" t="s">
        <v>298</v>
      </c>
      <c r="D30" s="158">
        <v>0</v>
      </c>
      <c r="E30" s="158">
        <v>0</v>
      </c>
      <c r="F30" s="158">
        <v>0</v>
      </c>
      <c r="G30" s="158">
        <v>0</v>
      </c>
      <c r="H30" s="158">
        <v>0</v>
      </c>
      <c r="I30" s="158">
        <v>0</v>
      </c>
      <c r="J30" s="158">
        <v>0</v>
      </c>
      <c r="K30" s="158">
        <v>0</v>
      </c>
    </row>
    <row r="31" spans="3:11" ht="19.5" thickBot="1" x14ac:dyDescent="0.75">
      <c r="C31" s="217" t="s">
        <v>299</v>
      </c>
      <c r="D31" s="158">
        <v>0</v>
      </c>
      <c r="E31" s="158">
        <v>0</v>
      </c>
      <c r="F31" s="158">
        <v>0</v>
      </c>
      <c r="G31" s="158">
        <v>0</v>
      </c>
      <c r="H31" s="158">
        <v>0</v>
      </c>
      <c r="I31" s="158">
        <v>0</v>
      </c>
      <c r="J31" s="158">
        <v>0</v>
      </c>
      <c r="K31" s="158">
        <v>0</v>
      </c>
    </row>
    <row r="32" spans="3:11" ht="19.5" thickBot="1" x14ac:dyDescent="0.75">
      <c r="C32" s="217" t="s">
        <v>300</v>
      </c>
      <c r="D32" s="218">
        <v>2881.2223342561715</v>
      </c>
      <c r="E32" s="218">
        <v>1430.3913149640662</v>
      </c>
      <c r="F32" s="218">
        <v>3185.2596724910618</v>
      </c>
      <c r="G32" s="218">
        <v>1567.4755463049958</v>
      </c>
      <c r="H32" s="218">
        <v>3445.6865445811241</v>
      </c>
      <c r="I32" s="218">
        <v>1672.733358914498</v>
      </c>
      <c r="J32" s="218">
        <v>3738.1205582955281</v>
      </c>
      <c r="K32" s="218">
        <v>1903.6423801698372</v>
      </c>
    </row>
    <row r="33" spans="3:11" ht="19.5" thickBot="1" x14ac:dyDescent="0.6">
      <c r="C33" s="219"/>
      <c r="D33" s="252" t="s">
        <v>221</v>
      </c>
      <c r="E33" s="253"/>
      <c r="F33" s="253"/>
      <c r="G33" s="253"/>
      <c r="H33" s="253"/>
      <c r="I33" s="253"/>
      <c r="J33" s="253"/>
      <c r="K33" s="253"/>
    </row>
    <row r="34" spans="3:11" ht="19.5" thickBot="1" x14ac:dyDescent="0.6">
      <c r="C34" s="220" t="s">
        <v>222</v>
      </c>
      <c r="D34" s="221"/>
      <c r="E34" s="222">
        <v>28405.14988968983</v>
      </c>
      <c r="F34" s="221"/>
      <c r="G34" s="222">
        <v>29266.795157872042</v>
      </c>
      <c r="H34" s="223"/>
      <c r="I34" s="222">
        <v>30476.00019298277</v>
      </c>
      <c r="J34" s="223"/>
      <c r="K34" s="222">
        <v>30573.465715382845</v>
      </c>
    </row>
    <row r="35" spans="3:11" ht="19.5" thickBot="1" x14ac:dyDescent="0.6">
      <c r="C35" s="220" t="s">
        <v>257</v>
      </c>
      <c r="D35" s="221"/>
      <c r="E35" s="222">
        <v>17366.014461117018</v>
      </c>
      <c r="F35" s="221"/>
      <c r="G35" s="222">
        <v>17132.220888809214</v>
      </c>
      <c r="H35" s="223"/>
      <c r="I35" s="222">
        <v>17729.849045481737</v>
      </c>
      <c r="J35" s="223"/>
      <c r="K35" s="222">
        <v>17861.817661966146</v>
      </c>
    </row>
    <row r="36" spans="3:11" ht="19.5" thickBot="1" x14ac:dyDescent="0.6">
      <c r="C36" s="220" t="s">
        <v>223</v>
      </c>
      <c r="D36" s="224"/>
      <c r="E36" s="225">
        <v>1.6356746652082859</v>
      </c>
      <c r="F36" s="224"/>
      <c r="G36" s="225">
        <v>1.7082896226833701</v>
      </c>
      <c r="H36" s="223"/>
      <c r="I36" s="225">
        <v>1.7189091748499266</v>
      </c>
      <c r="J36" s="223"/>
      <c r="K36" s="225">
        <v>1.711665984614998</v>
      </c>
    </row>
    <row r="37" spans="3:11" x14ac:dyDescent="0.55000000000000004"/>
    <row r="38" spans="3:11" x14ac:dyDescent="0.55000000000000004"/>
    <row r="39" spans="3:11" x14ac:dyDescent="0.55000000000000004"/>
    <row r="40" spans="3:11" x14ac:dyDescent="0.55000000000000004"/>
    <row r="41" spans="3:11" x14ac:dyDescent="0.55000000000000004"/>
  </sheetData>
  <mergeCells count="7">
    <mergeCell ref="D2:E2"/>
    <mergeCell ref="D3:E3"/>
    <mergeCell ref="J2:K2"/>
    <mergeCell ref="J3:K3"/>
    <mergeCell ref="D33:K33"/>
    <mergeCell ref="F3:G3"/>
    <mergeCell ref="H3:I3"/>
  </mergeCells>
  <hyperlinks>
    <hyperlink ref="A2" location="indice!A1" display="INDICE"/>
  </hyperlinks>
  <printOptions horizontalCentered="1"/>
  <pageMargins left="0.31496062992125984" right="0" top="0.74803149606299213" bottom="0.35433070866141736" header="0.31496062992125984" footer="0.31496062992125984"/>
  <pageSetup paperSize="9" scale="63" orientation="landscape"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42"/>
  <sheetViews>
    <sheetView showGridLines="0" zoomScale="80" zoomScaleNormal="80" workbookViewId="0">
      <selection activeCell="K12" sqref="K12"/>
    </sheetView>
  </sheetViews>
  <sheetFormatPr baseColWidth="10" defaultColWidth="0" defaultRowHeight="16.899999999999999" zeroHeight="1" x14ac:dyDescent="0.6"/>
  <cols>
    <col min="1" max="1" width="11.796875" style="9" customWidth="1"/>
    <col min="2" max="3" width="11.3984375" style="22" customWidth="1"/>
    <col min="4" max="4" width="82.796875" style="22" customWidth="1"/>
    <col min="5" max="8" width="10.9296875" style="22" customWidth="1"/>
    <col min="9" max="12" width="11.3984375" style="9" customWidth="1"/>
    <col min="13" max="16384" width="11.3984375" style="9" hidden="1"/>
  </cols>
  <sheetData>
    <row r="1" spans="1:9" x14ac:dyDescent="0.6"/>
    <row r="2" spans="1:9" ht="15" customHeight="1" x14ac:dyDescent="0.6">
      <c r="A2" s="5" t="s">
        <v>238</v>
      </c>
      <c r="C2" s="32" t="s">
        <v>130</v>
      </c>
      <c r="D2" s="65"/>
      <c r="E2" s="254" t="s">
        <v>132</v>
      </c>
      <c r="F2" s="255"/>
      <c r="G2" s="255"/>
      <c r="H2" s="255"/>
      <c r="I2" s="208"/>
    </row>
    <row r="3" spans="1:9" ht="17.25" thickBot="1" x14ac:dyDescent="0.65">
      <c r="C3" s="34"/>
      <c r="D3" s="34" t="s">
        <v>133</v>
      </c>
      <c r="E3" s="35">
        <v>43344</v>
      </c>
      <c r="F3" s="35">
        <v>43252</v>
      </c>
      <c r="G3" s="35">
        <v>43160</v>
      </c>
      <c r="H3" s="35">
        <v>43070</v>
      </c>
      <c r="I3" s="209"/>
    </row>
    <row r="4" spans="1:9" ht="20.65" customHeight="1" thickTop="1" x14ac:dyDescent="0.6">
      <c r="C4" s="36" t="s">
        <v>134</v>
      </c>
      <c r="D4" s="140"/>
      <c r="E4" s="37"/>
      <c r="F4" s="38"/>
      <c r="G4" s="38"/>
      <c r="H4" s="38"/>
      <c r="I4" s="209"/>
    </row>
    <row r="5" spans="1:9" x14ac:dyDescent="0.6">
      <c r="C5" s="39">
        <v>1</v>
      </c>
      <c r="D5" s="40" t="s">
        <v>135</v>
      </c>
      <c r="E5" s="41">
        <v>2335.3000000000002</v>
      </c>
      <c r="F5" s="41">
        <v>2335.3000000000002</v>
      </c>
      <c r="G5" s="41">
        <v>2335.3000000000002</v>
      </c>
      <c r="H5" s="41">
        <v>2335.3000000000002</v>
      </c>
      <c r="I5" s="209"/>
    </row>
    <row r="6" spans="1:9" x14ac:dyDescent="0.6">
      <c r="C6" s="42"/>
      <c r="D6" s="40" t="s">
        <v>136</v>
      </c>
      <c r="E6" s="41">
        <v>2335.3000000000002</v>
      </c>
      <c r="F6" s="41">
        <v>2335.3000000000002</v>
      </c>
      <c r="G6" s="41">
        <v>2335.3000000000002</v>
      </c>
      <c r="H6" s="41">
        <v>2335.3000000000002</v>
      </c>
      <c r="I6" s="209"/>
    </row>
    <row r="7" spans="1:9" x14ac:dyDescent="0.6">
      <c r="C7" s="42"/>
      <c r="D7" s="40" t="s">
        <v>137</v>
      </c>
      <c r="E7" s="41">
        <v>0</v>
      </c>
      <c r="F7" s="41">
        <v>0</v>
      </c>
      <c r="G7" s="41">
        <v>0</v>
      </c>
      <c r="H7" s="41">
        <v>0</v>
      </c>
      <c r="I7" s="209"/>
    </row>
    <row r="8" spans="1:9" x14ac:dyDescent="0.6">
      <c r="C8" s="42"/>
      <c r="D8" s="40" t="s">
        <v>138</v>
      </c>
      <c r="E8" s="41">
        <v>0</v>
      </c>
      <c r="F8" s="41">
        <v>0</v>
      </c>
      <c r="G8" s="41">
        <v>0</v>
      </c>
      <c r="H8" s="41">
        <v>0</v>
      </c>
      <c r="I8" s="209"/>
    </row>
    <row r="9" spans="1:9" x14ac:dyDescent="0.6">
      <c r="C9" s="39">
        <v>2</v>
      </c>
      <c r="D9" s="40" t="s">
        <v>139</v>
      </c>
      <c r="E9" s="41">
        <v>335.4</v>
      </c>
      <c r="F9" s="41">
        <v>226.9</v>
      </c>
      <c r="G9" s="41">
        <v>109.2</v>
      </c>
      <c r="H9" s="41">
        <v>282</v>
      </c>
      <c r="I9" s="209"/>
    </row>
    <row r="10" spans="1:9" x14ac:dyDescent="0.6">
      <c r="C10" s="39">
        <v>3</v>
      </c>
      <c r="D10" s="40" t="s">
        <v>140</v>
      </c>
      <c r="E10" s="41">
        <v>6744.9</v>
      </c>
      <c r="F10" s="41">
        <v>6883.7</v>
      </c>
      <c r="G10" s="41">
        <v>7081.5</v>
      </c>
      <c r="H10" s="41">
        <v>7194.5</v>
      </c>
      <c r="I10" s="209"/>
    </row>
    <row r="11" spans="1:9" x14ac:dyDescent="0.6">
      <c r="C11" s="39" t="s">
        <v>141</v>
      </c>
      <c r="D11" s="40" t="s">
        <v>142</v>
      </c>
      <c r="E11" s="41">
        <v>0</v>
      </c>
      <c r="F11" s="41">
        <v>0</v>
      </c>
      <c r="G11" s="41">
        <v>0</v>
      </c>
      <c r="H11" s="41">
        <v>0</v>
      </c>
      <c r="I11" s="209"/>
    </row>
    <row r="12" spans="1:9" x14ac:dyDescent="0.6">
      <c r="C12" s="39" t="s">
        <v>143</v>
      </c>
      <c r="D12" s="40" t="s">
        <v>144</v>
      </c>
      <c r="E12" s="41">
        <v>3224.3</v>
      </c>
      <c r="F12" s="41">
        <v>3106.1</v>
      </c>
      <c r="G12" s="41">
        <v>3077.8</v>
      </c>
      <c r="H12" s="41">
        <v>3363.6</v>
      </c>
      <c r="I12" s="209"/>
    </row>
    <row r="13" spans="1:9" x14ac:dyDescent="0.6">
      <c r="C13" s="39"/>
      <c r="D13" s="40" t="s">
        <v>145</v>
      </c>
      <c r="E13" s="41">
        <v>0</v>
      </c>
      <c r="F13" s="41">
        <v>0</v>
      </c>
      <c r="G13" s="41">
        <v>0</v>
      </c>
      <c r="H13" s="41">
        <v>0</v>
      </c>
      <c r="I13" s="209"/>
    </row>
    <row r="14" spans="1:9" x14ac:dyDescent="0.6">
      <c r="C14" s="39">
        <v>6</v>
      </c>
      <c r="D14" s="43" t="s">
        <v>146</v>
      </c>
      <c r="E14" s="157">
        <v>12639.900000000001</v>
      </c>
      <c r="F14" s="44">
        <v>12552</v>
      </c>
      <c r="G14" s="44">
        <v>12603.8</v>
      </c>
      <c r="H14" s="44">
        <v>13175.4</v>
      </c>
      <c r="I14" s="209"/>
    </row>
    <row r="15" spans="1:9" ht="20.25" customHeight="1" x14ac:dyDescent="0.6">
      <c r="C15" s="36" t="s">
        <v>147</v>
      </c>
      <c r="D15" s="140"/>
      <c r="E15" s="45"/>
      <c r="F15" s="45"/>
      <c r="G15" s="45"/>
      <c r="H15" s="45"/>
      <c r="I15" s="209"/>
    </row>
    <row r="16" spans="1:9" x14ac:dyDescent="0.6">
      <c r="C16" s="39">
        <v>7</v>
      </c>
      <c r="D16" s="40" t="s">
        <v>148</v>
      </c>
      <c r="E16" s="41">
        <v>31.8</v>
      </c>
      <c r="F16" s="41">
        <v>35.700000000000003</v>
      </c>
      <c r="G16" s="41">
        <v>35.9</v>
      </c>
      <c r="H16" s="41">
        <v>51.8</v>
      </c>
      <c r="I16" s="209"/>
    </row>
    <row r="17" spans="3:9" x14ac:dyDescent="0.6">
      <c r="C17" s="39">
        <v>8</v>
      </c>
      <c r="D17" s="40" t="s">
        <v>149</v>
      </c>
      <c r="E17" s="41">
        <v>461.4</v>
      </c>
      <c r="F17" s="41">
        <v>325.60000000000002</v>
      </c>
      <c r="G17" s="41">
        <v>302.3</v>
      </c>
      <c r="H17" s="41">
        <v>287.2</v>
      </c>
      <c r="I17" s="209"/>
    </row>
    <row r="18" spans="3:9" ht="46.15" x14ac:dyDescent="0.6">
      <c r="C18" s="39">
        <v>10</v>
      </c>
      <c r="D18" s="40" t="s">
        <v>150</v>
      </c>
      <c r="E18" s="41">
        <v>1969.2</v>
      </c>
      <c r="F18" s="41">
        <v>1904.7</v>
      </c>
      <c r="G18" s="41">
        <v>1812.5</v>
      </c>
      <c r="H18" s="41">
        <v>1843.9</v>
      </c>
      <c r="I18" s="209"/>
    </row>
    <row r="19" spans="3:9" x14ac:dyDescent="0.6">
      <c r="C19" s="39">
        <v>11</v>
      </c>
      <c r="D19" s="40" t="s">
        <v>151</v>
      </c>
      <c r="E19" s="41">
        <v>-4.8</v>
      </c>
      <c r="F19" s="41">
        <v>-13.8</v>
      </c>
      <c r="G19" s="41">
        <v>-34.4</v>
      </c>
      <c r="H19" s="41">
        <v>-6.2</v>
      </c>
      <c r="I19" s="209"/>
    </row>
    <row r="20" spans="3:9" x14ac:dyDescent="0.6">
      <c r="C20" s="39">
        <v>12</v>
      </c>
      <c r="D20" s="40" t="s">
        <v>152</v>
      </c>
      <c r="E20" s="41">
        <v>0.8</v>
      </c>
      <c r="F20" s="41">
        <v>0.8</v>
      </c>
      <c r="G20" s="41">
        <v>0.8</v>
      </c>
      <c r="H20" s="41">
        <v>95.4</v>
      </c>
      <c r="I20" s="209"/>
    </row>
    <row r="21" spans="3:9" ht="30.75" x14ac:dyDescent="0.6">
      <c r="C21" s="39" t="s">
        <v>153</v>
      </c>
      <c r="D21" s="40" t="s">
        <v>154</v>
      </c>
      <c r="E21" s="41">
        <v>6.7</v>
      </c>
      <c r="F21" s="41">
        <v>11.7</v>
      </c>
      <c r="G21" s="41">
        <v>11.5</v>
      </c>
      <c r="H21" s="41">
        <v>14</v>
      </c>
      <c r="I21" s="209"/>
    </row>
    <row r="22" spans="3:9" x14ac:dyDescent="0.6">
      <c r="C22" s="39" t="s">
        <v>155</v>
      </c>
      <c r="D22" s="40" t="s">
        <v>156</v>
      </c>
      <c r="E22" s="41">
        <v>6.7</v>
      </c>
      <c r="F22" s="41">
        <v>11.7</v>
      </c>
      <c r="G22" s="41">
        <v>11.5</v>
      </c>
      <c r="H22" s="41">
        <v>14</v>
      </c>
      <c r="I22" s="209"/>
    </row>
    <row r="23" spans="3:9" ht="30.75" x14ac:dyDescent="0.6">
      <c r="C23" s="39">
        <v>26</v>
      </c>
      <c r="D23" s="40" t="s">
        <v>157</v>
      </c>
      <c r="E23" s="41">
        <v>-1133.9000000000001</v>
      </c>
      <c r="F23" s="41">
        <v>-1087.5999999999999</v>
      </c>
      <c r="G23" s="41">
        <v>-1013.3</v>
      </c>
      <c r="H23" s="41">
        <v>-1238.8</v>
      </c>
      <c r="I23" s="209"/>
    </row>
    <row r="24" spans="3:9" x14ac:dyDescent="0.6">
      <c r="C24" s="39" t="s">
        <v>158</v>
      </c>
      <c r="D24" s="40" t="s">
        <v>159</v>
      </c>
      <c r="E24" s="41">
        <v>0</v>
      </c>
      <c r="F24" s="41">
        <v>0</v>
      </c>
      <c r="G24" s="41">
        <v>0</v>
      </c>
      <c r="H24" s="41">
        <v>88.8</v>
      </c>
      <c r="I24" s="209"/>
    </row>
    <row r="25" spans="3:9" x14ac:dyDescent="0.6">
      <c r="C25" s="39"/>
      <c r="D25" s="40" t="s">
        <v>258</v>
      </c>
      <c r="E25" s="41">
        <v>0</v>
      </c>
      <c r="F25" s="41">
        <v>0</v>
      </c>
      <c r="G25" s="41">
        <v>0</v>
      </c>
      <c r="H25" s="41">
        <v>86.2</v>
      </c>
      <c r="I25" s="209"/>
    </row>
    <row r="26" spans="3:9" x14ac:dyDescent="0.6">
      <c r="C26" s="39"/>
      <c r="D26" s="40" t="s">
        <v>259</v>
      </c>
      <c r="E26" s="41">
        <v>0</v>
      </c>
      <c r="F26" s="41">
        <v>0</v>
      </c>
      <c r="G26" s="41">
        <v>0</v>
      </c>
      <c r="H26" s="41">
        <v>2.6</v>
      </c>
      <c r="I26" s="209"/>
    </row>
    <row r="27" spans="3:9" ht="30.75" x14ac:dyDescent="0.6">
      <c r="C27" s="39" t="s">
        <v>160</v>
      </c>
      <c r="D27" s="40" t="s">
        <v>161</v>
      </c>
      <c r="E27" s="41">
        <v>-1133.9000000000001</v>
      </c>
      <c r="F27" s="41">
        <v>-1087.5999999999999</v>
      </c>
      <c r="G27" s="41">
        <v>-1013.3</v>
      </c>
      <c r="H27" s="41">
        <v>-1327.6</v>
      </c>
      <c r="I27" s="209"/>
    </row>
    <row r="28" spans="3:9" x14ac:dyDescent="0.6">
      <c r="C28" s="46"/>
      <c r="D28" s="40" t="s">
        <v>162</v>
      </c>
      <c r="E28" s="41">
        <v>0</v>
      </c>
      <c r="F28" s="41">
        <v>0</v>
      </c>
      <c r="G28" s="41">
        <v>0</v>
      </c>
      <c r="H28" s="41">
        <v>-57.4</v>
      </c>
      <c r="I28" s="209"/>
    </row>
    <row r="29" spans="3:9" x14ac:dyDescent="0.6">
      <c r="C29" s="39"/>
      <c r="D29" s="40" t="s">
        <v>163</v>
      </c>
      <c r="E29" s="41">
        <v>-1138.7</v>
      </c>
      <c r="F29" s="41">
        <v>-1101.4000000000001</v>
      </c>
      <c r="G29" s="41">
        <v>-1047.7</v>
      </c>
      <c r="H29" s="41">
        <v>-1257.3</v>
      </c>
      <c r="I29" s="209"/>
    </row>
    <row r="30" spans="3:9" x14ac:dyDescent="0.6">
      <c r="C30" s="39"/>
      <c r="D30" s="40" t="s">
        <v>260</v>
      </c>
      <c r="E30" s="41">
        <v>0</v>
      </c>
      <c r="F30" s="41">
        <v>0</v>
      </c>
      <c r="G30" s="41">
        <v>0</v>
      </c>
      <c r="H30" s="41">
        <v>-19.100000000000001</v>
      </c>
      <c r="I30" s="209"/>
    </row>
    <row r="31" spans="3:9" x14ac:dyDescent="0.6">
      <c r="C31" s="39"/>
      <c r="D31" s="40" t="s">
        <v>164</v>
      </c>
      <c r="E31" s="41">
        <v>4.8</v>
      </c>
      <c r="F31" s="41">
        <v>13.8</v>
      </c>
      <c r="G31" s="41">
        <v>34.4</v>
      </c>
      <c r="H31" s="41">
        <v>6.2</v>
      </c>
      <c r="I31" s="209"/>
    </row>
    <row r="32" spans="3:9" ht="30.75" x14ac:dyDescent="0.6">
      <c r="C32" s="39">
        <v>27</v>
      </c>
      <c r="D32" s="40" t="s">
        <v>165</v>
      </c>
      <c r="E32" s="41">
        <v>0</v>
      </c>
      <c r="F32" s="41">
        <v>0</v>
      </c>
      <c r="G32" s="41">
        <v>0</v>
      </c>
      <c r="H32" s="41">
        <v>0</v>
      </c>
      <c r="I32" s="209"/>
    </row>
    <row r="33" spans="3:9" x14ac:dyDescent="0.6">
      <c r="C33" s="47">
        <v>28</v>
      </c>
      <c r="D33" s="43" t="s">
        <v>166</v>
      </c>
      <c r="E33" s="44">
        <v>1331.1999999999998</v>
      </c>
      <c r="F33" s="44">
        <v>1177.0999999999999</v>
      </c>
      <c r="G33" s="44">
        <v>1115.3</v>
      </c>
      <c r="H33" s="44">
        <v>1047.3000000000004</v>
      </c>
      <c r="I33" s="209"/>
    </row>
    <row r="34" spans="3:9" x14ac:dyDescent="0.6">
      <c r="C34" s="47">
        <v>29</v>
      </c>
      <c r="D34" s="43" t="s">
        <v>167</v>
      </c>
      <c r="E34" s="44">
        <v>11308.7</v>
      </c>
      <c r="F34" s="44">
        <v>11374.9</v>
      </c>
      <c r="G34" s="44">
        <v>11488.5</v>
      </c>
      <c r="H34" s="44">
        <v>12128.099999999999</v>
      </c>
      <c r="I34" s="209"/>
    </row>
    <row r="35" spans="3:9" x14ac:dyDescent="0.6">
      <c r="C35" s="47"/>
      <c r="D35" s="43"/>
      <c r="E35" s="88"/>
      <c r="F35" s="88"/>
      <c r="G35" s="88"/>
      <c r="H35" s="88"/>
      <c r="I35" s="209"/>
    </row>
    <row r="36" spans="3:9" ht="17.649999999999999" customHeight="1" x14ac:dyDescent="0.6">
      <c r="C36" s="256" t="s">
        <v>245</v>
      </c>
      <c r="D36" s="256"/>
      <c r="E36" s="256"/>
      <c r="F36" s="256"/>
      <c r="G36" s="256"/>
      <c r="H36" s="256"/>
    </row>
    <row r="37" spans="3:9" ht="15" customHeight="1" x14ac:dyDescent="0.6">
      <c r="C37" s="256" t="s">
        <v>261</v>
      </c>
      <c r="D37" s="256"/>
      <c r="E37" s="256"/>
      <c r="F37" s="256"/>
      <c r="G37" s="256"/>
      <c r="H37" s="256"/>
    </row>
    <row r="38" spans="3:9" x14ac:dyDescent="0.6"/>
    <row r="39" spans="3:9" x14ac:dyDescent="0.6"/>
    <row r="40" spans="3:9" x14ac:dyDescent="0.6"/>
    <row r="41" spans="3:9" hidden="1" x14ac:dyDescent="0.6"/>
    <row r="42" spans="3:9" x14ac:dyDescent="0.6"/>
  </sheetData>
  <mergeCells count="3">
    <mergeCell ref="E2:H2"/>
    <mergeCell ref="C37:H37"/>
    <mergeCell ref="C36:H36"/>
  </mergeCells>
  <hyperlinks>
    <hyperlink ref="A2" location="indice!A1" display="INDICE"/>
  </hyperlinks>
  <printOptions horizontalCentered="1"/>
  <pageMargins left="0.31496062992125984" right="0" top="0.74803149606299213" bottom="0.35433070866141736" header="0.31496062992125984" footer="0.31496062992125984"/>
  <pageSetup paperSize="9" scale="57" orientation="landscape" r:id="rId1"/>
  <headerFooter>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L40"/>
  <sheetViews>
    <sheetView showGridLines="0" zoomScale="85" zoomScaleNormal="85" workbookViewId="0">
      <selection activeCell="K12" sqref="K12"/>
    </sheetView>
  </sheetViews>
  <sheetFormatPr baseColWidth="10" defaultColWidth="0" defaultRowHeight="15.4" zeroHeight="1" x14ac:dyDescent="0.55000000000000004"/>
  <cols>
    <col min="1" max="1" width="11.796875" style="3" customWidth="1"/>
    <col min="2" max="2" width="11.3984375" style="3" customWidth="1"/>
    <col min="3" max="3" width="14.1328125" style="3" customWidth="1"/>
    <col min="4" max="4" width="68.3984375" style="3" customWidth="1"/>
    <col min="5" max="8" width="10.73046875" style="3" customWidth="1"/>
    <col min="9" max="12" width="11.3984375" style="3" customWidth="1"/>
    <col min="13" max="16384" width="11.3984375" style="3" hidden="1"/>
  </cols>
  <sheetData>
    <row r="1" spans="1:8" x14ac:dyDescent="0.55000000000000004"/>
    <row r="2" spans="1:8" ht="15" customHeight="1" x14ac:dyDescent="0.6">
      <c r="A2" s="5" t="s">
        <v>238</v>
      </c>
      <c r="C2" s="32" t="s">
        <v>131</v>
      </c>
      <c r="D2" s="33"/>
      <c r="F2" s="138"/>
      <c r="G2" s="259" t="s">
        <v>132</v>
      </c>
      <c r="H2" s="259"/>
    </row>
    <row r="3" spans="1:8" ht="16.149999999999999" x14ac:dyDescent="0.55000000000000004">
      <c r="C3" s="49"/>
      <c r="D3" s="49" t="s">
        <v>133</v>
      </c>
      <c r="E3" s="50">
        <v>43344</v>
      </c>
      <c r="F3" s="51">
        <v>43252</v>
      </c>
      <c r="G3" s="51">
        <v>43160</v>
      </c>
      <c r="H3" s="51">
        <v>43070</v>
      </c>
    </row>
    <row r="4" spans="1:8" ht="16.149999999999999" x14ac:dyDescent="0.55000000000000004">
      <c r="C4" s="257" t="s">
        <v>168</v>
      </c>
      <c r="D4" s="258"/>
      <c r="E4" s="52"/>
      <c r="F4" s="53"/>
      <c r="G4" s="53"/>
      <c r="H4" s="53"/>
    </row>
    <row r="5" spans="1:8" ht="46.15" x14ac:dyDescent="0.55000000000000004">
      <c r="C5" s="54">
        <v>34</v>
      </c>
      <c r="D5" s="55" t="s">
        <v>169</v>
      </c>
      <c r="E5" s="56">
        <v>477.1</v>
      </c>
      <c r="F5" s="57">
        <v>480.5</v>
      </c>
      <c r="G5" s="57">
        <v>495</v>
      </c>
      <c r="H5" s="57">
        <v>398.8</v>
      </c>
    </row>
    <row r="6" spans="1:8" ht="16.149999999999999" x14ac:dyDescent="0.55000000000000004">
      <c r="C6" s="54">
        <v>36</v>
      </c>
      <c r="D6" s="58" t="s">
        <v>170</v>
      </c>
      <c r="E6" s="59">
        <v>477.1</v>
      </c>
      <c r="F6" s="60">
        <v>480.5</v>
      </c>
      <c r="G6" s="60">
        <v>495</v>
      </c>
      <c r="H6" s="60">
        <v>398.8</v>
      </c>
    </row>
    <row r="7" spans="1:8" ht="16.149999999999999" x14ac:dyDescent="0.55000000000000004">
      <c r="C7" s="257" t="s">
        <v>171</v>
      </c>
      <c r="D7" s="258"/>
      <c r="E7" s="61"/>
      <c r="F7" s="62"/>
      <c r="G7" s="62"/>
      <c r="H7" s="62"/>
    </row>
    <row r="8" spans="1:8" ht="46.15" x14ac:dyDescent="0.55000000000000004">
      <c r="C8" s="54" t="s">
        <v>172</v>
      </c>
      <c r="D8" s="55" t="s">
        <v>173</v>
      </c>
      <c r="E8" s="56">
        <v>0</v>
      </c>
      <c r="F8" s="57">
        <v>0</v>
      </c>
      <c r="G8" s="57">
        <v>0</v>
      </c>
      <c r="H8" s="57">
        <v>67</v>
      </c>
    </row>
    <row r="9" spans="1:8" x14ac:dyDescent="0.55000000000000004">
      <c r="C9" s="63"/>
      <c r="D9" s="55" t="s">
        <v>174</v>
      </c>
      <c r="E9" s="56">
        <v>0</v>
      </c>
      <c r="F9" s="57">
        <v>0</v>
      </c>
      <c r="G9" s="57">
        <v>0</v>
      </c>
      <c r="H9" s="57">
        <v>57.4</v>
      </c>
    </row>
    <row r="10" spans="1:8" x14ac:dyDescent="0.55000000000000004">
      <c r="C10" s="63"/>
      <c r="D10" s="55" t="s">
        <v>175</v>
      </c>
      <c r="E10" s="56">
        <v>0</v>
      </c>
      <c r="F10" s="57">
        <v>0</v>
      </c>
      <c r="G10" s="57">
        <v>0</v>
      </c>
      <c r="H10" s="57">
        <v>9.5</v>
      </c>
    </row>
    <row r="11" spans="1:8" x14ac:dyDescent="0.55000000000000004">
      <c r="C11" s="63"/>
      <c r="D11" s="55" t="s">
        <v>176</v>
      </c>
      <c r="E11" s="56">
        <v>0</v>
      </c>
      <c r="F11" s="57">
        <v>0</v>
      </c>
      <c r="G11" s="57">
        <v>0</v>
      </c>
      <c r="H11" s="57">
        <v>0</v>
      </c>
    </row>
    <row r="12" spans="1:8" ht="16.149999999999999" x14ac:dyDescent="0.55000000000000004">
      <c r="C12" s="64">
        <v>43</v>
      </c>
      <c r="D12" s="58" t="s">
        <v>177</v>
      </c>
      <c r="E12" s="59">
        <v>0</v>
      </c>
      <c r="F12" s="60">
        <v>0</v>
      </c>
      <c r="G12" s="60">
        <v>0</v>
      </c>
      <c r="H12" s="60">
        <v>67</v>
      </c>
    </row>
    <row r="13" spans="1:8" ht="16.149999999999999" x14ac:dyDescent="0.55000000000000004">
      <c r="C13" s="64">
        <v>44</v>
      </c>
      <c r="D13" s="58" t="s">
        <v>178</v>
      </c>
      <c r="E13" s="59">
        <v>477.1</v>
      </c>
      <c r="F13" s="60">
        <v>480.5</v>
      </c>
      <c r="G13" s="60">
        <v>495</v>
      </c>
      <c r="H13" s="60">
        <v>331.8</v>
      </c>
    </row>
    <row r="14" spans="1:8" ht="32.25" x14ac:dyDescent="0.55000000000000004">
      <c r="C14" s="64">
        <v>45</v>
      </c>
      <c r="D14" s="58" t="s">
        <v>179</v>
      </c>
      <c r="E14" s="60">
        <v>11785.800000000001</v>
      </c>
      <c r="F14" s="60">
        <v>11855.4</v>
      </c>
      <c r="G14" s="60">
        <v>11983.5</v>
      </c>
      <c r="H14" s="60">
        <v>12459.899999999998</v>
      </c>
    </row>
    <row r="15" spans="1:8" x14ac:dyDescent="0.55000000000000004">
      <c r="C15" s="48"/>
    </row>
    <row r="16" spans="1:8" x14ac:dyDescent="0.55000000000000004">
      <c r="C16" s="256" t="s">
        <v>245</v>
      </c>
      <c r="D16" s="256"/>
      <c r="E16" s="256"/>
      <c r="F16" s="256"/>
      <c r="G16" s="256"/>
      <c r="H16" s="256"/>
    </row>
    <row r="17" spans="3:8" ht="30.4" customHeight="1" x14ac:dyDescent="0.55000000000000004">
      <c r="C17" s="256" t="s">
        <v>261</v>
      </c>
      <c r="D17" s="256"/>
      <c r="E17" s="256"/>
      <c r="F17" s="256"/>
      <c r="G17" s="256"/>
      <c r="H17" s="256"/>
    </row>
    <row r="18" spans="3:8" x14ac:dyDescent="0.55000000000000004"/>
    <row r="19" spans="3:8" x14ac:dyDescent="0.55000000000000004"/>
    <row r="20" spans="3:8" hidden="1" x14ac:dyDescent="0.55000000000000004"/>
    <row r="21" spans="3:8" hidden="1" x14ac:dyDescent="0.55000000000000004"/>
    <row r="22" spans="3:8" hidden="1" x14ac:dyDescent="0.55000000000000004"/>
    <row r="23" spans="3:8" hidden="1" x14ac:dyDescent="0.55000000000000004"/>
    <row r="24" spans="3:8" hidden="1" x14ac:dyDescent="0.55000000000000004"/>
    <row r="25" spans="3:8" hidden="1" x14ac:dyDescent="0.55000000000000004"/>
    <row r="26" spans="3:8" hidden="1" x14ac:dyDescent="0.55000000000000004"/>
    <row r="27" spans="3:8" hidden="1" x14ac:dyDescent="0.55000000000000004"/>
    <row r="28" spans="3:8" hidden="1" x14ac:dyDescent="0.55000000000000004"/>
    <row r="29" spans="3:8" hidden="1" x14ac:dyDescent="0.55000000000000004"/>
    <row r="30" spans="3:8" hidden="1" x14ac:dyDescent="0.55000000000000004"/>
    <row r="31" spans="3:8" hidden="1" x14ac:dyDescent="0.55000000000000004"/>
    <row r="32" spans="3:8" hidden="1" x14ac:dyDescent="0.55000000000000004"/>
    <row r="33" hidden="1" x14ac:dyDescent="0.55000000000000004"/>
    <row r="34" hidden="1" x14ac:dyDescent="0.55000000000000004"/>
    <row r="35" hidden="1" x14ac:dyDescent="0.55000000000000004"/>
    <row r="36" hidden="1" x14ac:dyDescent="0.55000000000000004"/>
    <row r="37" hidden="1" x14ac:dyDescent="0.55000000000000004"/>
    <row r="38" hidden="1" x14ac:dyDescent="0.55000000000000004"/>
    <row r="39" hidden="1" x14ac:dyDescent="0.55000000000000004"/>
    <row r="40" x14ac:dyDescent="0.55000000000000004"/>
  </sheetData>
  <mergeCells count="5">
    <mergeCell ref="C4:D4"/>
    <mergeCell ref="C7:D7"/>
    <mergeCell ref="C16:H16"/>
    <mergeCell ref="C17:H17"/>
    <mergeCell ref="G2:H2"/>
  </mergeCells>
  <hyperlinks>
    <hyperlink ref="A2" location="indice!A1" display="INDICE"/>
  </hyperlinks>
  <printOptions horizontalCentered="1"/>
  <pageMargins left="0.31496062992125984" right="0" top="0.74803149606299213" bottom="0.35433070866141736" header="0.31496062992125984" footer="0.31496062992125984"/>
  <pageSetup paperSize="9" orientation="landscape" r:id="rId1"/>
  <headerFooter>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L40"/>
  <sheetViews>
    <sheetView showGridLines="0" zoomScaleNormal="100" workbookViewId="0">
      <selection activeCell="K12" sqref="K12"/>
    </sheetView>
  </sheetViews>
  <sheetFormatPr baseColWidth="10" defaultColWidth="0" defaultRowHeight="16.899999999999999" zeroHeight="1" x14ac:dyDescent="0.6"/>
  <cols>
    <col min="1" max="1" width="11.796875" style="7" customWidth="1"/>
    <col min="2" max="3" width="11.3984375" style="3" customWidth="1"/>
    <col min="4" max="4" width="63.6640625" style="3" customWidth="1"/>
    <col min="5" max="5" width="11.59765625" style="3" bestFit="1" customWidth="1"/>
    <col min="6" max="7" width="11.59765625" style="3" customWidth="1"/>
    <col min="8" max="8" width="11.59765625" style="3" bestFit="1" customWidth="1"/>
    <col min="9" max="12" width="11.3984375" style="3" customWidth="1"/>
    <col min="13" max="16384" width="11.3984375" style="3" hidden="1"/>
  </cols>
  <sheetData>
    <row r="1" spans="1:8" x14ac:dyDescent="0.6"/>
    <row r="2" spans="1:8" ht="15" customHeight="1" x14ac:dyDescent="0.6">
      <c r="A2" s="5" t="s">
        <v>238</v>
      </c>
      <c r="C2" s="32" t="s">
        <v>241</v>
      </c>
      <c r="D2" s="65"/>
      <c r="E2" s="254" t="s">
        <v>132</v>
      </c>
      <c r="F2" s="255"/>
      <c r="G2" s="255"/>
      <c r="H2" s="260"/>
    </row>
    <row r="3" spans="1:8" x14ac:dyDescent="0.6">
      <c r="C3" s="49"/>
      <c r="D3" s="49" t="s">
        <v>133</v>
      </c>
      <c r="E3" s="66">
        <v>43344</v>
      </c>
      <c r="F3" s="67">
        <v>43252</v>
      </c>
      <c r="G3" s="67">
        <v>43160</v>
      </c>
      <c r="H3" s="67">
        <v>43070</v>
      </c>
    </row>
    <row r="4" spans="1:8" x14ac:dyDescent="0.6">
      <c r="C4" s="257" t="s">
        <v>180</v>
      </c>
      <c r="D4" s="258"/>
      <c r="E4" s="52"/>
      <c r="F4" s="53"/>
      <c r="G4" s="53"/>
      <c r="H4" s="53"/>
    </row>
    <row r="5" spans="1:8" ht="50.35" customHeight="1" x14ac:dyDescent="0.6">
      <c r="C5" s="54">
        <v>48</v>
      </c>
      <c r="D5" s="55" t="s">
        <v>181</v>
      </c>
      <c r="E5" s="68">
        <v>1635.5</v>
      </c>
      <c r="F5" s="69">
        <v>1620.4</v>
      </c>
      <c r="G5" s="69">
        <v>1658.3</v>
      </c>
      <c r="H5" s="69">
        <v>1826.3</v>
      </c>
    </row>
    <row r="6" spans="1:8" x14ac:dyDescent="0.6">
      <c r="C6" s="54">
        <v>50</v>
      </c>
      <c r="D6" s="55" t="s">
        <v>182</v>
      </c>
      <c r="E6" s="68">
        <v>233.8</v>
      </c>
      <c r="F6" s="69">
        <v>229</v>
      </c>
      <c r="G6" s="69">
        <v>177</v>
      </c>
      <c r="H6" s="69">
        <v>0</v>
      </c>
    </row>
    <row r="7" spans="1:8" x14ac:dyDescent="0.6">
      <c r="C7" s="64">
        <v>51</v>
      </c>
      <c r="D7" s="58" t="s">
        <v>183</v>
      </c>
      <c r="E7" s="70">
        <v>1869.3</v>
      </c>
      <c r="F7" s="71">
        <v>1849.4</v>
      </c>
      <c r="G7" s="71">
        <v>1835.3</v>
      </c>
      <c r="H7" s="71">
        <v>1826.3</v>
      </c>
    </row>
    <row r="8" spans="1:8" x14ac:dyDescent="0.6">
      <c r="C8" s="257" t="s">
        <v>184</v>
      </c>
      <c r="D8" s="258"/>
      <c r="E8" s="72"/>
      <c r="F8" s="73"/>
      <c r="G8" s="73"/>
      <c r="H8" s="73"/>
    </row>
    <row r="9" spans="1:8" ht="47.25" customHeight="1" x14ac:dyDescent="0.6">
      <c r="C9" s="54" t="s">
        <v>185</v>
      </c>
      <c r="D9" s="55" t="s">
        <v>186</v>
      </c>
      <c r="E9" s="68">
        <v>0</v>
      </c>
      <c r="F9" s="69">
        <v>0</v>
      </c>
      <c r="G9" s="69">
        <v>0</v>
      </c>
      <c r="H9" s="69">
        <v>9.5</v>
      </c>
    </row>
    <row r="10" spans="1:8" x14ac:dyDescent="0.6">
      <c r="C10" s="63"/>
      <c r="D10" s="55" t="s">
        <v>175</v>
      </c>
      <c r="E10" s="68">
        <v>0</v>
      </c>
      <c r="F10" s="69">
        <v>0</v>
      </c>
      <c r="G10" s="69">
        <v>0</v>
      </c>
      <c r="H10" s="69">
        <v>9.5</v>
      </c>
    </row>
    <row r="11" spans="1:8" x14ac:dyDescent="0.6">
      <c r="C11" s="64">
        <v>57</v>
      </c>
      <c r="D11" s="58" t="s">
        <v>187</v>
      </c>
      <c r="E11" s="70">
        <v>0</v>
      </c>
      <c r="F11" s="71">
        <v>0</v>
      </c>
      <c r="G11" s="71">
        <v>0</v>
      </c>
      <c r="H11" s="71">
        <v>9.5</v>
      </c>
    </row>
    <row r="12" spans="1:8" ht="17.25" thickBot="1" x14ac:dyDescent="0.65">
      <c r="C12" s="74">
        <v>58</v>
      </c>
      <c r="D12" s="75" t="s">
        <v>188</v>
      </c>
      <c r="E12" s="76">
        <v>1869.3</v>
      </c>
      <c r="F12" s="77">
        <v>1849.4</v>
      </c>
      <c r="G12" s="77">
        <v>1835.3</v>
      </c>
      <c r="H12" s="77">
        <v>1816.8</v>
      </c>
    </row>
    <row r="13" spans="1:8" ht="17.25" thickTop="1" x14ac:dyDescent="0.6">
      <c r="C13" s="78">
        <v>59</v>
      </c>
      <c r="D13" s="58" t="s">
        <v>189</v>
      </c>
      <c r="E13" s="79">
        <v>13655.1</v>
      </c>
      <c r="F13" s="79">
        <v>13704.8</v>
      </c>
      <c r="G13" s="79">
        <v>13818.8</v>
      </c>
      <c r="H13" s="79">
        <v>14276.7</v>
      </c>
    </row>
    <row r="14" spans="1:8" x14ac:dyDescent="0.6">
      <c r="C14" s="78">
        <v>60</v>
      </c>
      <c r="D14" s="58" t="s">
        <v>190</v>
      </c>
      <c r="E14" s="226">
        <v>83919.2</v>
      </c>
      <c r="F14" s="79">
        <v>84467.8</v>
      </c>
      <c r="G14" s="79">
        <v>86738.172000000006</v>
      </c>
      <c r="H14" s="79">
        <v>87065.1</v>
      </c>
    </row>
    <row r="15" spans="1:8" x14ac:dyDescent="0.6"/>
    <row r="16" spans="1:8" x14ac:dyDescent="0.6">
      <c r="C16" s="256" t="s">
        <v>245</v>
      </c>
      <c r="D16" s="256"/>
      <c r="E16" s="256"/>
      <c r="F16" s="256"/>
      <c r="G16" s="256"/>
      <c r="H16" s="256"/>
    </row>
    <row r="17" spans="3:8" ht="29.35" customHeight="1" x14ac:dyDescent="0.6">
      <c r="C17" s="256" t="s">
        <v>261</v>
      </c>
      <c r="D17" s="256"/>
      <c r="E17" s="256"/>
      <c r="F17" s="256"/>
      <c r="G17" s="256"/>
      <c r="H17" s="256"/>
    </row>
    <row r="18" spans="3:8" x14ac:dyDescent="0.6"/>
    <row r="19" spans="3:8" x14ac:dyDescent="0.6"/>
    <row r="20" spans="3:8" x14ac:dyDescent="0.6"/>
    <row r="21" spans="3:8" x14ac:dyDescent="0.6"/>
    <row r="22" spans="3:8" x14ac:dyDescent="0.6"/>
    <row r="23" spans="3:8" hidden="1" x14ac:dyDescent="0.6"/>
    <row r="24" spans="3:8" hidden="1" x14ac:dyDescent="0.6"/>
    <row r="25" spans="3:8" hidden="1" x14ac:dyDescent="0.6"/>
    <row r="26" spans="3:8" hidden="1" x14ac:dyDescent="0.6"/>
    <row r="27" spans="3:8" hidden="1" x14ac:dyDescent="0.6"/>
    <row r="28" spans="3:8" hidden="1" x14ac:dyDescent="0.6"/>
    <row r="29" spans="3:8" hidden="1" x14ac:dyDescent="0.6"/>
    <row r="30" spans="3:8" hidden="1" x14ac:dyDescent="0.6"/>
    <row r="31" spans="3:8" hidden="1" x14ac:dyDescent="0.6"/>
    <row r="32" spans="3:8" hidden="1" x14ac:dyDescent="0.6"/>
    <row r="33" hidden="1" x14ac:dyDescent="0.6"/>
    <row r="34" hidden="1" x14ac:dyDescent="0.6"/>
    <row r="35" hidden="1" x14ac:dyDescent="0.6"/>
    <row r="36" hidden="1" x14ac:dyDescent="0.6"/>
    <row r="37" hidden="1" x14ac:dyDescent="0.6"/>
    <row r="38" hidden="1" x14ac:dyDescent="0.6"/>
    <row r="39" hidden="1" x14ac:dyDescent="0.6"/>
    <row r="40" hidden="1" x14ac:dyDescent="0.6"/>
  </sheetData>
  <mergeCells count="5">
    <mergeCell ref="E2:H2"/>
    <mergeCell ref="C4:D4"/>
    <mergeCell ref="C8:D8"/>
    <mergeCell ref="C16:H16"/>
    <mergeCell ref="C17:H17"/>
  </mergeCells>
  <hyperlinks>
    <hyperlink ref="A2" location="indice!A1" display="INDICE"/>
  </hyperlinks>
  <printOptions horizontalCentered="1"/>
  <pageMargins left="0.31496062992125984" right="0" top="0.74803149606299213" bottom="0.35433070866141736" header="0.31496062992125984" footer="0.31496062992125984"/>
  <pageSetup paperSize="9" orientation="landscape" r:id="rId1"/>
  <headerFooter>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Z40"/>
  <sheetViews>
    <sheetView showGridLines="0" zoomScale="85" zoomScaleNormal="85" zoomScaleSheetLayoutView="85" workbookViewId="0">
      <selection activeCell="K12" sqref="K12"/>
    </sheetView>
  </sheetViews>
  <sheetFormatPr baseColWidth="10" defaultColWidth="0" defaultRowHeight="16.899999999999999" zeroHeight="1" x14ac:dyDescent="0.6"/>
  <cols>
    <col min="1" max="2" width="11.796875" style="7" customWidth="1"/>
    <col min="3" max="3" width="12.86328125" style="3" customWidth="1"/>
    <col min="4" max="4" width="73.33203125" style="3" bestFit="1" customWidth="1"/>
    <col min="5" max="8" width="11.796875" style="3" customWidth="1"/>
    <col min="9" max="14" width="11.796875" style="7" customWidth="1"/>
    <col min="15" max="15" width="11.3984375" style="7" customWidth="1"/>
    <col min="16" max="26" width="0" style="7" hidden="1" customWidth="1"/>
    <col min="27" max="16384" width="11.3984375" style="7" hidden="1"/>
  </cols>
  <sheetData>
    <row r="1" spans="1:8" x14ac:dyDescent="0.6"/>
    <row r="2" spans="1:8" x14ac:dyDescent="0.6">
      <c r="A2" s="5" t="s">
        <v>238</v>
      </c>
      <c r="C2" s="32" t="s">
        <v>242</v>
      </c>
      <c r="D2" s="33"/>
      <c r="E2" s="83"/>
      <c r="F2" s="83"/>
      <c r="H2" s="139" t="s">
        <v>191</v>
      </c>
    </row>
    <row r="3" spans="1:8" x14ac:dyDescent="0.6">
      <c r="C3" s="84"/>
      <c r="D3" s="84" t="s">
        <v>133</v>
      </c>
      <c r="E3" s="66">
        <v>43344</v>
      </c>
      <c r="F3" s="66">
        <v>43252</v>
      </c>
      <c r="G3" s="66">
        <v>43160</v>
      </c>
      <c r="H3" s="67">
        <v>43070</v>
      </c>
    </row>
    <row r="4" spans="1:8" x14ac:dyDescent="0.6">
      <c r="C4" s="261" t="s">
        <v>192</v>
      </c>
      <c r="D4" s="262"/>
      <c r="E4" s="85"/>
      <c r="F4" s="85"/>
      <c r="G4" s="85"/>
      <c r="H4" s="86"/>
    </row>
    <row r="5" spans="1:8" x14ac:dyDescent="0.6">
      <c r="C5" s="80">
        <v>61</v>
      </c>
      <c r="D5" s="81" t="s">
        <v>193</v>
      </c>
      <c r="E5" s="87">
        <v>13.475703807826815</v>
      </c>
      <c r="F5" s="87">
        <v>13.466514870690787</v>
      </c>
      <c r="G5" s="87">
        <v>13.245279137309925</v>
      </c>
      <c r="H5" s="87">
        <v>13.93</v>
      </c>
    </row>
    <row r="6" spans="1:8" x14ac:dyDescent="0.6">
      <c r="C6" s="80">
        <v>62</v>
      </c>
      <c r="D6" s="81" t="s">
        <v>194</v>
      </c>
      <c r="E6" s="87">
        <v>14.044275862136354</v>
      </c>
      <c r="F6" s="87">
        <v>14.035329501559909</v>
      </c>
      <c r="G6" s="87">
        <v>13.815960981976886</v>
      </c>
      <c r="H6" s="87">
        <v>14.31</v>
      </c>
    </row>
    <row r="7" spans="1:8" x14ac:dyDescent="0.6">
      <c r="C7" s="80">
        <v>63</v>
      </c>
      <c r="D7" s="81" t="s">
        <v>195</v>
      </c>
      <c r="E7" s="87">
        <v>16.271721390410647</v>
      </c>
      <c r="F7" s="87">
        <v>16.224774222743722</v>
      </c>
      <c r="G7" s="87">
        <v>15.93190366059363</v>
      </c>
      <c r="H7" s="87">
        <v>16.399999999999999</v>
      </c>
    </row>
    <row r="8" spans="1:8" ht="43.5" customHeight="1" x14ac:dyDescent="0.6">
      <c r="C8" s="39">
        <v>68</v>
      </c>
      <c r="D8" s="40" t="s">
        <v>262</v>
      </c>
      <c r="E8" s="87">
        <v>8.9757038078268145</v>
      </c>
      <c r="F8" s="87">
        <v>8.9665148706907871</v>
      </c>
      <c r="G8" s="87">
        <v>8.7452791373099252</v>
      </c>
      <c r="H8" s="87">
        <v>9.429965426335178</v>
      </c>
    </row>
    <row r="9" spans="1:8" ht="17.25" customHeight="1" x14ac:dyDescent="0.6">
      <c r="C9" s="256" t="s">
        <v>245</v>
      </c>
      <c r="D9" s="256"/>
      <c r="E9" s="256"/>
      <c r="F9" s="256"/>
      <c r="G9" s="256"/>
      <c r="H9" s="256"/>
    </row>
    <row r="10" spans="1:8" ht="16.899999999999999" customHeight="1" x14ac:dyDescent="0.6">
      <c r="C10" s="256" t="s">
        <v>261</v>
      </c>
      <c r="D10" s="256"/>
      <c r="E10" s="256"/>
      <c r="F10" s="256"/>
      <c r="G10" s="256"/>
      <c r="H10" s="256"/>
    </row>
    <row r="11" spans="1:8" x14ac:dyDescent="0.6"/>
    <row r="12" spans="1:8" x14ac:dyDescent="0.6"/>
    <row r="13" spans="1:8" x14ac:dyDescent="0.6"/>
    <row r="14" spans="1:8" x14ac:dyDescent="0.6">
      <c r="E14" s="7"/>
    </row>
    <row r="15" spans="1:8" x14ac:dyDescent="0.6"/>
    <row r="16" spans="1:8" x14ac:dyDescent="0.6"/>
    <row r="17" x14ac:dyDescent="0.6"/>
    <row r="18" x14ac:dyDescent="0.6"/>
    <row r="19" x14ac:dyDescent="0.6"/>
    <row r="20" x14ac:dyDescent="0.6"/>
    <row r="21" x14ac:dyDescent="0.6"/>
    <row r="22" x14ac:dyDescent="0.6"/>
    <row r="23" x14ac:dyDescent="0.6"/>
    <row r="24" x14ac:dyDescent="0.6"/>
    <row r="25" x14ac:dyDescent="0.6"/>
    <row r="26" x14ac:dyDescent="0.6"/>
    <row r="27" x14ac:dyDescent="0.6"/>
    <row r="28" x14ac:dyDescent="0.6"/>
    <row r="29" x14ac:dyDescent="0.6"/>
    <row r="30" x14ac:dyDescent="0.6"/>
    <row r="31" x14ac:dyDescent="0.6"/>
    <row r="32" x14ac:dyDescent="0.6"/>
    <row r="33" x14ac:dyDescent="0.6"/>
    <row r="34" x14ac:dyDescent="0.6"/>
    <row r="35" x14ac:dyDescent="0.6"/>
    <row r="36" x14ac:dyDescent="0.6"/>
    <row r="37" x14ac:dyDescent="0.6"/>
    <row r="38" x14ac:dyDescent="0.6"/>
    <row r="39" x14ac:dyDescent="0.6"/>
    <row r="40" x14ac:dyDescent="0.6"/>
  </sheetData>
  <mergeCells count="3">
    <mergeCell ref="C9:H9"/>
    <mergeCell ref="C10:H10"/>
    <mergeCell ref="C4:D4"/>
  </mergeCells>
  <hyperlinks>
    <hyperlink ref="A2" location="indice!A1" display="INDICE"/>
  </hyperlinks>
  <printOptions horizontalCentered="1"/>
  <pageMargins left="0.31496062992125984" right="0" top="0.74803149606299213" bottom="0.35433070866141736" header="0.31496062992125984" footer="0.31496062992125984"/>
  <pageSetup paperSize="9" scale="92" orientation="landscape"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16</vt:i4>
      </vt:variant>
    </vt:vector>
  </HeadingPairs>
  <TitlesOfParts>
    <vt:vector size="31" baseType="lpstr">
      <vt:lpstr>Portada</vt:lpstr>
      <vt:lpstr>Indice</vt:lpstr>
      <vt:lpstr>Tabla 1 LCR</vt:lpstr>
      <vt:lpstr>Tabla 2 LCR</vt:lpstr>
      <vt:lpstr>Tabla 3 LCR </vt:lpstr>
      <vt:lpstr>Tabla 4 </vt:lpstr>
      <vt:lpstr>Tabla 5</vt:lpstr>
      <vt:lpstr>Tabla 6</vt:lpstr>
      <vt:lpstr>Tabla 7</vt:lpstr>
      <vt:lpstr>Tabla 8.OV1</vt:lpstr>
      <vt:lpstr>Tabla 9. CR8</vt:lpstr>
      <vt:lpstr>Tabla 10. MR2-B</vt:lpstr>
      <vt:lpstr>Tabla 11. LRSum</vt:lpstr>
      <vt:lpstr>Tabla 12. LRSpl</vt:lpstr>
      <vt:lpstr>Tabla 13. LRCom</vt:lpstr>
      <vt:lpstr>'Tabla 10. MR2-B'!_Toc503517049</vt:lpstr>
      <vt:lpstr>Indice!Área_de_impresión</vt:lpstr>
      <vt:lpstr>Portada!Área_de_impresión</vt:lpstr>
      <vt:lpstr>'Tabla 1 LCR'!Área_de_impresión</vt:lpstr>
      <vt:lpstr>'Tabla 10. MR2-B'!Área_de_impresión</vt:lpstr>
      <vt:lpstr>'Tabla 11. LRSum'!Área_de_impresión</vt:lpstr>
      <vt:lpstr>'Tabla 12. LRSpl'!Área_de_impresión</vt:lpstr>
      <vt:lpstr>'Tabla 13. LRCom'!Área_de_impresión</vt:lpstr>
      <vt:lpstr>'Tabla 2 LCR'!Área_de_impresión</vt:lpstr>
      <vt:lpstr>'Tabla 3 LCR '!Área_de_impresión</vt:lpstr>
      <vt:lpstr>'Tabla 4 '!Área_de_impresión</vt:lpstr>
      <vt:lpstr>'Tabla 5'!Área_de_impresión</vt:lpstr>
      <vt:lpstr>'Tabla 6'!Área_de_impresión</vt:lpstr>
      <vt:lpstr>'Tabla 7'!Área_de_impresión</vt:lpstr>
      <vt:lpstr>'Tabla 8.OV1'!Área_de_impresión</vt:lpstr>
      <vt:lpstr>'Tabla 9. CR8'!Área_de_impresión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Bnakia</dc:creator>
  <cp:lastModifiedBy>Bnakia</cp:lastModifiedBy>
  <cp:lastPrinted>2018-11-26T23:03:34Z</cp:lastPrinted>
  <dcterms:created xsi:type="dcterms:W3CDTF">2018-03-06T08:02:19Z</dcterms:created>
  <dcterms:modified xsi:type="dcterms:W3CDTF">2018-11-27T13:46:45Z</dcterms:modified>
</cp:coreProperties>
</file>